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mc:AlternateContent xmlns:mc="http://schemas.openxmlformats.org/markup-compatibility/2006">
    <mc:Choice Requires="x15">
      <x15ac:absPath xmlns:x15ac="http://schemas.microsoft.com/office/spreadsheetml/2010/11/ac" url="D:\出差\1141100 小額移工匯兌公司\_放表清單\出差後修正1141210\"/>
    </mc:Choice>
  </mc:AlternateContent>
  <xr:revisionPtr revIDLastSave="0" documentId="13_ncr:1_{8BBE025D-5735-4E98-8BF6-9634986C69E9}" xr6:coauthVersionLast="47" xr6:coauthVersionMax="47" xr10:uidLastSave="{00000000-0000-0000-0000-000000000000}"/>
  <bookViews>
    <workbookView xWindow="-100" yWindow="-100" windowWidth="21467" windowHeight="11443" tabRatio="949" activeTab="1" xr2:uid="{00000000-000D-0000-FFFF-FFFF00000000}"/>
  </bookViews>
  <sheets>
    <sheet name="從這裡開始" sheetId="31" r:id="rId1"/>
    <sheet name="清單" sheetId="1" r:id="rId2"/>
    <sheet name="簡報大綱" sheetId="29" r:id="rId3"/>
    <sheet name="A1" sheetId="52" r:id="rId4"/>
    <sheet name="A2" sheetId="53" r:id="rId5"/>
    <sheet name="A3" sheetId="37" r:id="rId6"/>
    <sheet name="B1" sheetId="24" r:id="rId7"/>
    <sheet name="B2" sheetId="50" r:id="rId8"/>
    <sheet name="C1" sheetId="10" r:id="rId9"/>
    <sheet name="C2" sheetId="23" r:id="rId10"/>
    <sheet name="D1" sheetId="16" r:id="rId11"/>
    <sheet name="E1" sheetId="48" r:id="rId12"/>
  </sheets>
  <definedNames>
    <definedName name="_xlnm.Print_Area" localSheetId="3">'A1'!$A$1:$O$55</definedName>
    <definedName name="_xlnm.Print_Area" localSheetId="4">'A2'!$A$1:$P$31</definedName>
    <definedName name="_xlnm.Print_Titles" localSheetId="1">清單!$6:$6</definedName>
    <definedName name="參數">從這裡開始!$A$6:$B$11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52" l="1"/>
  <c r="F39" i="52"/>
  <c r="B8" i="31"/>
  <c r="B7" i="31"/>
  <c r="A2" i="23"/>
  <c r="D2" i="37"/>
  <c r="A3" i="1" l="1"/>
  <c r="D2" i="50"/>
  <c r="M21" i="53" l="1"/>
  <c r="L21" i="53"/>
  <c r="K21" i="53"/>
  <c r="J21" i="53"/>
  <c r="I21" i="53"/>
  <c r="H21" i="53"/>
  <c r="G21" i="53"/>
  <c r="F21" i="53"/>
  <c r="E21" i="53"/>
  <c r="D21" i="53"/>
  <c r="C21" i="53"/>
  <c r="B21" i="53"/>
  <c r="M12" i="53"/>
  <c r="L12" i="53"/>
  <c r="K12" i="53"/>
  <c r="J12" i="53"/>
  <c r="I12" i="53"/>
  <c r="H12" i="53"/>
  <c r="G12" i="53"/>
  <c r="F12" i="53"/>
  <c r="E12" i="53"/>
  <c r="D12" i="53"/>
  <c r="C12" i="53"/>
  <c r="B12" i="53"/>
  <c r="M3" i="53"/>
  <c r="L3" i="53"/>
  <c r="K3" i="53"/>
  <c r="J3" i="53"/>
  <c r="I3" i="53"/>
  <c r="H3" i="53"/>
  <c r="G3" i="53"/>
  <c r="F3" i="53"/>
  <c r="E3" i="53"/>
  <c r="D3" i="53"/>
  <c r="C3" i="53"/>
  <c r="B3" i="53"/>
  <c r="B6" i="31"/>
  <c r="B11" i="31"/>
  <c r="B10" i="31"/>
  <c r="B9" i="31"/>
  <c r="K3" i="52" l="1"/>
  <c r="K14" i="52" s="1"/>
  <c r="N3" i="52"/>
  <c r="N14" i="52" s="1"/>
  <c r="F4" i="52"/>
  <c r="F21" i="52" s="1"/>
  <c r="D4" i="52"/>
  <c r="D21" i="52" s="1"/>
  <c r="N28" i="53"/>
  <c r="M24" i="53"/>
  <c r="L24" i="53"/>
  <c r="L23" i="53" s="1"/>
  <c r="K24" i="53"/>
  <c r="J24" i="53"/>
  <c r="I24" i="53"/>
  <c r="H24" i="53"/>
  <c r="G24" i="53"/>
  <c r="F24" i="53"/>
  <c r="E24" i="53"/>
  <c r="D24" i="53"/>
  <c r="D23" i="53" s="1"/>
  <c r="C24" i="53"/>
  <c r="B24" i="53"/>
  <c r="N24" i="53" s="1"/>
  <c r="M23" i="53"/>
  <c r="K23" i="53"/>
  <c r="J23" i="53"/>
  <c r="I23" i="53"/>
  <c r="H23" i="53"/>
  <c r="G23" i="53"/>
  <c r="F23" i="53"/>
  <c r="E23" i="53"/>
  <c r="C23" i="53"/>
  <c r="B23" i="53"/>
  <c r="N23" i="53" s="1"/>
  <c r="N22" i="53"/>
  <c r="N19" i="53"/>
  <c r="M15" i="53"/>
  <c r="L15" i="53"/>
  <c r="K15" i="53"/>
  <c r="J15" i="53"/>
  <c r="I15" i="53"/>
  <c r="H15" i="53"/>
  <c r="H14" i="53" s="1"/>
  <c r="G15" i="53"/>
  <c r="F15" i="53"/>
  <c r="E15" i="53"/>
  <c r="D15" i="53"/>
  <c r="D14" i="53" s="1"/>
  <c r="C15" i="53"/>
  <c r="B15" i="53"/>
  <c r="N15" i="53" s="1"/>
  <c r="M14" i="53"/>
  <c r="L14" i="53"/>
  <c r="K14" i="53"/>
  <c r="J14" i="53"/>
  <c r="I14" i="53"/>
  <c r="G14" i="53"/>
  <c r="F14" i="53"/>
  <c r="E14" i="53"/>
  <c r="C14" i="53"/>
  <c r="B14" i="53"/>
  <c r="N14" i="53" s="1"/>
  <c r="N13" i="53"/>
  <c r="N10" i="53"/>
  <c r="M6" i="53"/>
  <c r="L6" i="53"/>
  <c r="L5" i="53" s="1"/>
  <c r="K6" i="53"/>
  <c r="J6" i="53"/>
  <c r="I6" i="53"/>
  <c r="H6" i="53"/>
  <c r="G6" i="53"/>
  <c r="F6" i="53"/>
  <c r="E6" i="53"/>
  <c r="D6" i="53"/>
  <c r="C6" i="53"/>
  <c r="B6" i="53"/>
  <c r="B5" i="53" s="1"/>
  <c r="M5" i="53"/>
  <c r="K5" i="53"/>
  <c r="J5" i="53"/>
  <c r="I5" i="53"/>
  <c r="H5" i="53"/>
  <c r="G5" i="53"/>
  <c r="F5" i="53"/>
  <c r="E5" i="53"/>
  <c r="D5" i="53"/>
  <c r="C5" i="53"/>
  <c r="N4" i="53"/>
  <c r="E57" i="52"/>
  <c r="C57" i="52"/>
  <c r="E56" i="52"/>
  <c r="C56" i="52"/>
  <c r="E55" i="52"/>
  <c r="C55" i="52"/>
  <c r="E54" i="52"/>
  <c r="C54" i="52"/>
  <c r="E53" i="52"/>
  <c r="C53" i="52"/>
  <c r="E52" i="52"/>
  <c r="C52" i="52"/>
  <c r="F46" i="52"/>
  <c r="E46" i="52" s="1"/>
  <c r="D46" i="52"/>
  <c r="B46" i="52"/>
  <c r="E45" i="52"/>
  <c r="E44" i="52"/>
  <c r="E43" i="52"/>
  <c r="E42" i="52"/>
  <c r="E41" i="52"/>
  <c r="E35" i="52"/>
  <c r="C35" i="52"/>
  <c r="E34" i="52"/>
  <c r="C34" i="52"/>
  <c r="E33" i="52"/>
  <c r="C33" i="52"/>
  <c r="E32" i="52"/>
  <c r="C32" i="52"/>
  <c r="E31" i="52"/>
  <c r="C31" i="52"/>
  <c r="E30" i="52"/>
  <c r="C30" i="52"/>
  <c r="E29" i="52"/>
  <c r="C29" i="52"/>
  <c r="E28" i="52"/>
  <c r="C28" i="52"/>
  <c r="E27" i="52"/>
  <c r="C27" i="52"/>
  <c r="E26" i="52"/>
  <c r="C26" i="52"/>
  <c r="E25" i="52"/>
  <c r="C25" i="52"/>
  <c r="E24" i="52"/>
  <c r="C24" i="52"/>
  <c r="E23" i="52"/>
  <c r="C23" i="52"/>
  <c r="M20" i="52"/>
  <c r="M19" i="52"/>
  <c r="M18" i="52"/>
  <c r="E18" i="52"/>
  <c r="C18" i="52"/>
  <c r="M17" i="52"/>
  <c r="E17" i="52"/>
  <c r="C17" i="52"/>
  <c r="M16" i="52"/>
  <c r="E16" i="52"/>
  <c r="C16" i="52"/>
  <c r="E15" i="52"/>
  <c r="C15" i="52"/>
  <c r="E14" i="52"/>
  <c r="C14" i="52"/>
  <c r="E13" i="52"/>
  <c r="C13" i="52"/>
  <c r="E12" i="52"/>
  <c r="C12" i="52"/>
  <c r="E11" i="52"/>
  <c r="C11" i="52"/>
  <c r="M10" i="52"/>
  <c r="E10" i="52"/>
  <c r="C10" i="52"/>
  <c r="M9" i="52"/>
  <c r="E9" i="52"/>
  <c r="C9" i="52"/>
  <c r="M8" i="52"/>
  <c r="E8" i="52"/>
  <c r="C8" i="52"/>
  <c r="M7" i="52"/>
  <c r="E7" i="52"/>
  <c r="C7" i="52"/>
  <c r="M6" i="52"/>
  <c r="E6" i="52"/>
  <c r="C6" i="52"/>
  <c r="M5" i="52"/>
  <c r="D50" i="52" l="1"/>
  <c r="F50" i="52"/>
  <c r="N5" i="53"/>
  <c r="N6" i="53"/>
  <c r="B2" i="48" l="1"/>
  <c r="B2" i="37"/>
  <c r="B2" i="50" l="1"/>
  <c r="A1" i="1" l="1"/>
  <c r="B4" i="52" l="1"/>
  <c r="B50" i="52" s="1"/>
  <c r="B21" i="52"/>
  <c r="B39" i="52"/>
  <c r="I3" i="52" s="1"/>
  <c r="I14"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范雯玫</author>
  </authors>
  <commentList>
    <comment ref="B2" authorId="0" shapeId="0" xr:uid="{00000000-0006-0000-0000-000001000000}">
      <text>
        <r>
          <rPr>
            <b/>
            <sz val="9"/>
            <color indexed="81"/>
            <rFont val="細明體"/>
            <family val="3"/>
            <charset val="136"/>
          </rPr>
          <t>註解：請輸入完整公司名稱</t>
        </r>
      </text>
    </comment>
    <comment ref="B3" authorId="0" shapeId="0" xr:uid="{00000000-0006-0000-0000-000002000000}">
      <text>
        <r>
          <rPr>
            <b/>
            <sz val="9"/>
            <color indexed="81"/>
            <rFont val="細明體"/>
            <family val="3"/>
            <charset val="136"/>
          </rPr>
          <t>註解：請輸入西元年月日</t>
        </r>
      </text>
    </comment>
  </commentList>
</comments>
</file>

<file path=xl/sharedStrings.xml><?xml version="1.0" encoding="utf-8"?>
<sst xmlns="http://schemas.openxmlformats.org/spreadsheetml/2006/main" count="491" uniqueCount="344">
  <si>
    <t>項目</t>
  </si>
  <si>
    <t>NO.</t>
  </si>
  <si>
    <t>系統負責人</t>
    <phoneticPr fontId="3" type="noConversion"/>
  </si>
  <si>
    <t>資料檔案名稱</t>
    <phoneticPr fontId="2" type="noConversion"/>
  </si>
  <si>
    <t>欄位內容</t>
    <phoneticPr fontId="2" type="noConversion"/>
  </si>
  <si>
    <t>是否包含客戶個人資料</t>
    <phoneticPr fontId="2" type="noConversion"/>
  </si>
  <si>
    <t>提出需求之
使用者部門</t>
    <phoneticPr fontId="2" type="noConversion"/>
  </si>
  <si>
    <t>首次傳遞時間</t>
    <phoneticPr fontId="2" type="noConversion"/>
  </si>
  <si>
    <t>傳遞對象</t>
    <phoneticPr fontId="2" type="noConversion"/>
  </si>
  <si>
    <t>傳遞方式</t>
    <phoneticPr fontId="2" type="noConversion"/>
  </si>
  <si>
    <t>加密方式</t>
    <phoneticPr fontId="2" type="noConversion"/>
  </si>
  <si>
    <t>頻率</t>
    <phoneticPr fontId="2" type="noConversion"/>
  </si>
  <si>
    <t>洽詢本資料檔案細節之經辦姓名分機</t>
    <phoneticPr fontId="2" type="noConversion"/>
  </si>
  <si>
    <t>項次</t>
    <phoneticPr fontId="16" type="noConversion"/>
  </si>
  <si>
    <t>網段</t>
    <phoneticPr fontId="16" type="noConversion"/>
  </si>
  <si>
    <t>用途</t>
    <phoneticPr fontId="16" type="noConversion"/>
  </si>
  <si>
    <t>範例</t>
    <phoneticPr fontId="16" type="noConversion"/>
  </si>
  <si>
    <t>網段配罝表</t>
    <phoneticPr fontId="2" type="noConversion"/>
  </si>
  <si>
    <r>
      <t>XXX.XXX.XXX.XXX</t>
    </r>
    <r>
      <rPr>
        <b/>
        <sz val="12"/>
        <color rgb="FFFF0000"/>
        <rFont val="標楷體"/>
        <family val="4"/>
        <charset val="136"/>
      </rPr>
      <t>/</t>
    </r>
    <r>
      <rPr>
        <sz val="12"/>
        <color theme="1"/>
        <rFont val="標楷體"/>
        <family val="4"/>
        <charset val="136"/>
      </rPr>
      <t>XX(24或25或26等)
192.168.10.0/24</t>
    </r>
    <phoneticPr fontId="16" type="noConversion"/>
  </si>
  <si>
    <t>備註</t>
  </si>
  <si>
    <t>一、營運現況</t>
    <phoneticPr fontId="2" type="noConversion"/>
  </si>
  <si>
    <t>2.公司組織架構圖</t>
    <phoneticPr fontId="2" type="noConversion"/>
  </si>
  <si>
    <t>二、交易流程控管</t>
    <phoneticPr fontId="2" type="noConversion"/>
  </si>
  <si>
    <t>五、個資保護措施及消保機制</t>
    <phoneticPr fontId="2" type="noConversion"/>
  </si>
  <si>
    <t>1.個人資料檔案維護</t>
    <phoneticPr fontId="2" type="noConversion"/>
  </si>
  <si>
    <t>調閱期間</t>
    <phoneticPr fontId="2" type="noConversion"/>
  </si>
  <si>
    <t>檢查基準日</t>
    <phoneticPr fontId="2" type="noConversion"/>
  </si>
  <si>
    <t>清單</t>
    <phoneticPr fontId="2" type="noConversion"/>
  </si>
  <si>
    <t>清單</t>
    <phoneticPr fontId="2" type="noConversion"/>
  </si>
  <si>
    <t>上一年度</t>
    <phoneticPr fontId="2" type="noConversion"/>
  </si>
  <si>
    <t>上二年度</t>
    <phoneticPr fontId="2" type="noConversion"/>
  </si>
  <si>
    <t>上一年底</t>
    <phoneticPr fontId="2" type="noConversion"/>
  </si>
  <si>
    <t>上二年底</t>
    <phoneticPr fontId="2" type="noConversion"/>
  </si>
  <si>
    <t>檢查基準日</t>
    <phoneticPr fontId="2" type="noConversion"/>
  </si>
  <si>
    <t>檢查基準日年度</t>
    <phoneticPr fontId="2" type="noConversion"/>
  </si>
  <si>
    <t>資料時間</t>
    <phoneticPr fontId="2" type="noConversion"/>
  </si>
  <si>
    <t xml:space="preserve">受檢單位:                      </t>
    <phoneticPr fontId="2" type="noConversion"/>
  </si>
  <si>
    <t>B1</t>
    <phoneticPr fontId="2" type="noConversion"/>
  </si>
  <si>
    <t>D1</t>
    <phoneticPr fontId="2" type="noConversion"/>
  </si>
  <si>
    <t>受查單位</t>
    <phoneticPr fontId="2" type="noConversion"/>
  </si>
  <si>
    <t>輸入內容</t>
    <phoneticPr fontId="2" type="noConversion"/>
  </si>
  <si>
    <t>資訊部門產出資料檔並傳遞至外部單位(含母公司及子公司)之明細表</t>
    <phoneticPr fontId="2" type="noConversion"/>
  </si>
  <si>
    <t>以下自動產生，請勿變動</t>
    <phoneticPr fontId="2" type="noConversion"/>
  </si>
  <si>
    <t>調閱期間</t>
  </si>
  <si>
    <t>(三)貴公司若無該項業務，請填註說明"無"；若有疑問，請洽領隊或助檢人員，感謝您。</t>
    <phoneticPr fontId="3" type="noConversion"/>
  </si>
  <si>
    <t xml:space="preserve">貴單位                                             </t>
  </si>
  <si>
    <t>輸入項目</t>
    <phoneticPr fontId="2" type="noConversion"/>
  </si>
  <si>
    <t>財
務
會
計</t>
    <phoneticPr fontId="2" type="noConversion"/>
  </si>
  <si>
    <t>檢查基準日及最近二年底</t>
    <phoneticPr fontId="2" type="noConversion"/>
  </si>
  <si>
    <t>聯絡人</t>
    <phoneticPr fontId="3" type="noConversion"/>
  </si>
  <si>
    <t>簡報</t>
  </si>
  <si>
    <t>附表</t>
    <phoneticPr fontId="2" type="noConversion"/>
  </si>
  <si>
    <t>請依附表填列</t>
    <phoneticPr fontId="2" type="noConversion"/>
  </si>
  <si>
    <t>資
訊
系
統
安
全
控
管</t>
    <phoneticPr fontId="2" type="noConversion"/>
  </si>
  <si>
    <t>上開各項資料請於　　　　年　　　月　　　日前備妥並簽章。</t>
  </si>
  <si>
    <t>3.資訊系統與安全控管作業及交易資料處理</t>
    <phoneticPr fontId="2" type="noConversion"/>
  </si>
  <si>
    <t>上次檢查基準日至本次檢查基準日</t>
    <phoneticPr fontId="2" type="noConversion"/>
  </si>
  <si>
    <t>A1</t>
    <phoneticPr fontId="2" type="noConversion"/>
  </si>
  <si>
    <t>A2</t>
    <phoneticPr fontId="2" type="noConversion"/>
  </si>
  <si>
    <t>四、資訊作業</t>
    <phoneticPr fontId="2" type="noConversion"/>
  </si>
  <si>
    <t>B2</t>
    <phoneticPr fontId="2" type="noConversion"/>
  </si>
  <si>
    <t>檔案名稱</t>
    <phoneticPr fontId="2" type="noConversion"/>
  </si>
  <si>
    <t>高風險客戶名單</t>
    <phoneticPr fontId="2" type="noConversion"/>
  </si>
  <si>
    <t>請提供電子檔</t>
    <phoneticPr fontId="2" type="noConversion"/>
  </si>
  <si>
    <t>銷戶及停權名單</t>
    <phoneticPr fontId="2" type="noConversion"/>
  </si>
  <si>
    <t>檢查基準日所有註冊帳戶(含已銷戶帳戶)</t>
    <phoneticPr fontId="2" type="noConversion"/>
  </si>
  <si>
    <t>簡報大綱</t>
    <phoneticPr fontId="2" type="noConversion"/>
  </si>
  <si>
    <t>受檢單位提供電子檔資料清單</t>
    <phoneticPr fontId="2" type="noConversion"/>
  </si>
  <si>
    <t>受檢單位：</t>
    <phoneticPr fontId="2" type="noConversion"/>
  </si>
  <si>
    <t>清單</t>
    <phoneticPr fontId="2" type="noConversion"/>
  </si>
  <si>
    <t>檔案名稱</t>
    <phoneticPr fontId="2" type="noConversion"/>
  </si>
  <si>
    <t>檔案內容</t>
    <phoneticPr fontId="2" type="noConversion"/>
  </si>
  <si>
    <t>資料期間</t>
    <phoneticPr fontId="2" type="noConversion"/>
  </si>
  <si>
    <t>檔案大小(筆數)</t>
    <phoneticPr fontId="2" type="noConversion"/>
  </si>
  <si>
    <t>提供方式（如隨身碟、光碟或電子郵件）</t>
    <phoneticPr fontId="2" type="noConversion"/>
  </si>
  <si>
    <t>提供日期</t>
    <phoneticPr fontId="2" type="noConversion"/>
  </si>
  <si>
    <t>取得檔案之檢查人員</t>
    <phoneticPr fontId="2" type="noConversion"/>
  </si>
  <si>
    <t>受檢單位製表人員：</t>
    <phoneticPr fontId="2" type="noConversion"/>
  </si>
  <si>
    <t>聯絡電話：</t>
    <phoneticPr fontId="2" type="noConversion"/>
  </si>
  <si>
    <t>(二)下列資料請詳實提供。如貴公司現有報表內容與檢查所需資料相同，得以貴公司報表替代(亦可提供電子檔)。</t>
    <phoneticPr fontId="3" type="noConversion"/>
  </si>
  <si>
    <t>資  料  內  容  或  名  稱</t>
    <phoneticPr fontId="2" type="noConversion"/>
  </si>
  <si>
    <t>說          明　　</t>
    <phoneticPr fontId="2" type="noConversion"/>
  </si>
  <si>
    <t>提供情形
有請打"V"，無請打"X"</t>
    <phoneticPr fontId="2" type="noConversion"/>
  </si>
  <si>
    <t>分機</t>
    <phoneticPr fontId="3" type="noConversion"/>
  </si>
  <si>
    <t>請依附表提供</t>
    <phoneticPr fontId="2" type="noConversion"/>
  </si>
  <si>
    <t>調閱期間</t>
    <phoneticPr fontId="2" type="noConversion"/>
  </si>
  <si>
    <t>調閱期間</t>
    <phoneticPr fontId="2" type="noConversion"/>
  </si>
  <si>
    <t>附表</t>
    <phoneticPr fontId="2" type="noConversion"/>
  </si>
  <si>
    <t>調閱期間</t>
    <phoneticPr fontId="2" type="noConversion"/>
  </si>
  <si>
    <t xml:space="preserve">防
制
洗
錢
及
打
擊
資
恐
</t>
    <phoneticPr fontId="2" type="noConversion"/>
  </si>
  <si>
    <t>請說明，並提供內規出處</t>
    <phoneticPr fontId="2" type="noConversion"/>
  </si>
  <si>
    <t>調閱期間，請註明到任日期</t>
    <phoneticPr fontId="2" type="noConversion"/>
  </si>
  <si>
    <t>其
他</t>
    <phoneticPr fontId="2" type="noConversion"/>
  </si>
  <si>
    <t>(四)除上述資料請預先準備外，因查核需要，檢查期間仍會請貴單位提供其他作業規範、會議紀錄、管理性報表等各式財業務資料，亦請配合辦理。</t>
    <phoneticPr fontId="2" type="noConversion"/>
  </si>
  <si>
    <t>此致</t>
    <phoneticPr fontId="3" type="noConversion"/>
  </si>
  <si>
    <t>金管會檢查局  敬啟</t>
    <phoneticPr fontId="3" type="noConversion"/>
  </si>
  <si>
    <t>簡報大綱(請於當日提供書面資料並於事前上傳電子檔)</t>
    <phoneticPr fontId="2" type="noConversion"/>
  </si>
  <si>
    <t>1.匯兌業務概況</t>
    <phoneticPr fontId="2" type="noConversion"/>
  </si>
  <si>
    <t>3.匯兌款項保管作業</t>
    <phoneticPr fontId="2" type="noConversion"/>
  </si>
  <si>
    <t>4.未來展望</t>
    <phoneticPr fontId="2" type="noConversion"/>
  </si>
  <si>
    <t>1.客戶註冊身分確認作業</t>
    <phoneticPr fontId="2" type="noConversion"/>
  </si>
  <si>
    <t>2.交易控管及持續審查機制</t>
    <phoneticPr fontId="2" type="noConversion"/>
  </si>
  <si>
    <t>三、匯兌業務流程</t>
    <phoneticPr fontId="2" type="noConversion"/>
  </si>
  <si>
    <t>1.金流、資訊流</t>
    <phoneticPr fontId="2" type="noConversion"/>
  </si>
  <si>
    <t>2.APP操作業面展示</t>
    <phoneticPr fontId="2" type="noConversion"/>
  </si>
  <si>
    <t>2.糾紛處理程序</t>
    <phoneticPr fontId="2" type="noConversion"/>
  </si>
  <si>
    <t>六、防制洗錢措施</t>
    <phoneticPr fontId="2" type="noConversion"/>
  </si>
  <si>
    <t>1.辦理防制洗錢及打擊資恐作業重要時程</t>
    <phoneticPr fontId="2" type="noConversion"/>
  </si>
  <si>
    <t>2.洗錢組織架構及人力</t>
    <phoneticPr fontId="2" type="noConversion"/>
  </si>
  <si>
    <t>3.洗錢風險評估項目</t>
    <phoneticPr fontId="2" type="noConversion"/>
  </si>
  <si>
    <t>4.風險分級規則及相對應之管控措施</t>
    <phoneticPr fontId="2" type="noConversion"/>
  </si>
  <si>
    <t>5.客戶身分確認時機</t>
    <phoneticPr fontId="2" type="noConversion"/>
  </si>
  <si>
    <t>6.客戶風險等級調整</t>
    <phoneticPr fontId="2" type="noConversion"/>
  </si>
  <si>
    <t>7.交易監控</t>
    <phoneticPr fontId="2" type="noConversion"/>
  </si>
  <si>
    <t>8.可疑交易申報</t>
    <phoneticPr fontId="2" type="noConversion"/>
  </si>
  <si>
    <t>9.教育訓練</t>
    <phoneticPr fontId="2" type="noConversion"/>
  </si>
  <si>
    <t>10.AML系統之架構簡介及權限</t>
    <phoneticPr fontId="2" type="noConversion"/>
  </si>
  <si>
    <t>(a)</t>
  </si>
  <si>
    <t>(a-b)/b</t>
  </si>
  <si>
    <t>(b)</t>
  </si>
  <si>
    <t>(b-c)/c</t>
  </si>
  <si>
    <t>(c)</t>
  </si>
  <si>
    <t xml:space="preserve">(b-c)/c </t>
  </si>
  <si>
    <t xml:space="preserve">(a-b)/b </t>
    <phoneticPr fontId="2" type="noConversion"/>
  </si>
  <si>
    <t>(a)</t>
    <phoneticPr fontId="2" type="noConversion"/>
  </si>
  <si>
    <t>匯
兌
業
務</t>
    <phoneticPr fontId="2" type="noConversion"/>
  </si>
  <si>
    <t>請提供電子檔</t>
  </si>
  <si>
    <t>外籍移工國外小額匯兌業務相關檔案(EXCEL檔)</t>
    <phoneticPr fontId="2" type="noConversion"/>
  </si>
  <si>
    <t>全公司外籍移工客戶檔</t>
    <phoneticPr fontId="2" type="noConversion"/>
  </si>
  <si>
    <t>檢查基準日當日所有客戶(含已停權、已銷戶等)</t>
    <phoneticPr fontId="2" type="noConversion"/>
  </si>
  <si>
    <t>拒絕開戶資料庫明細檔</t>
    <phoneticPr fontId="2" type="noConversion"/>
  </si>
  <si>
    <t>行蹤不明移工明細檔</t>
    <phoneticPr fontId="2" type="noConversion"/>
  </si>
  <si>
    <t>外籍移工客戶匯款交易檔</t>
    <phoneticPr fontId="2" type="noConversion"/>
  </si>
  <si>
    <t>請提供電子檔(含調閱期間所有修訂之版本)</t>
  </si>
  <si>
    <t xml:space="preserve">委
外
</t>
    <phoneticPr fontId="2" type="noConversion"/>
  </si>
  <si>
    <t xml:space="preserve">個
資
檔
案
維
護
</t>
    <phoneticPr fontId="2" type="noConversion"/>
  </si>
  <si>
    <r>
      <t>自有或</t>
    </r>
    <r>
      <rPr>
        <sz val="12"/>
        <color rgb="FF000000"/>
        <rFont val="標楷體"/>
        <family val="4"/>
        <charset val="136"/>
      </rPr>
      <t>專戶</t>
    </r>
  </si>
  <si>
    <t>存款帳戶</t>
  </si>
  <si>
    <t>資金來源說明</t>
  </si>
  <si>
    <t>資金用途說明</t>
  </si>
  <si>
    <t>幣別</t>
  </si>
  <si>
    <t>銀行-分行</t>
  </si>
  <si>
    <t>帳號</t>
  </si>
  <si>
    <t>○幣</t>
  </si>
  <si>
    <t>新臺幣</t>
  </si>
  <si>
    <t>帳戶清單</t>
    <phoneticPr fontId="3" type="noConversion"/>
  </si>
  <si>
    <t>匯兌手續費一覽表</t>
    <phoneticPr fontId="3" type="noConversion"/>
  </si>
  <si>
    <t>國家</t>
    <phoneticPr fontId="3" type="noConversion"/>
  </si>
  <si>
    <t>解款方式(如：轉帳、現金提取、送款到家)</t>
    <phoneticPr fontId="3" type="noConversion"/>
  </si>
  <si>
    <t>手續費(元)</t>
    <phoneticPr fontId="3" type="noConversion"/>
  </si>
  <si>
    <t>檢查基準日當日所有資料</t>
    <phoneticPr fontId="2" type="noConversion"/>
  </si>
  <si>
    <r>
      <rPr>
        <sz val="12"/>
        <color rgb="FF000000"/>
        <rFont val="標楷體"/>
        <family val="4"/>
        <charset val="136"/>
      </rPr>
      <t>請說明如何評估最近</t>
    </r>
    <r>
      <rPr>
        <sz val="12"/>
        <color rgb="FF000000"/>
        <rFont val="Times New Roman"/>
        <family val="1"/>
      </rPr>
      <t>2</t>
    </r>
    <r>
      <rPr>
        <sz val="12"/>
        <color rgb="FF000000"/>
        <rFont val="標楷體"/>
        <family val="4"/>
        <charset val="136"/>
      </rPr>
      <t>次移工發薪日之履約保證額度及備付金水位</t>
    </r>
    <phoneticPr fontId="2" type="noConversion"/>
  </si>
  <si>
    <t>外籍移工客戶最近2次匯款交易檔</t>
    <phoneticPr fontId="2" type="noConversion"/>
  </si>
  <si>
    <t>檢警調來文客戶名單</t>
    <phoneticPr fontId="2" type="noConversion"/>
  </si>
  <si>
    <t>匯款總金額前一百大</t>
    <phoneticPr fontId="2" type="noConversion"/>
  </si>
  <si>
    <t>登入密碼或登入帳號重複達5個（含）以上名單</t>
    <phoneticPr fontId="2" type="noConversion"/>
  </si>
  <si>
    <t>註冊後一個月內更換裝置名單</t>
  </si>
  <si>
    <t>註：請一併提供原始檔案之TableSchema(須含完整代碼說明)。</t>
    <phoneticPr fontId="2" type="noConversion"/>
  </si>
  <si>
    <r>
      <t>營業收入</t>
    </r>
    <r>
      <rPr>
        <sz val="10"/>
        <color rgb="FF000000"/>
        <rFont val="標楷體"/>
        <family val="4"/>
        <charset val="136"/>
      </rPr>
      <t>(A)</t>
    </r>
  </si>
  <si>
    <r>
      <t>營業成本及費用</t>
    </r>
    <r>
      <rPr>
        <sz val="10"/>
        <color rgb="FF000000"/>
        <rFont val="標楷體"/>
        <family val="4"/>
        <charset val="136"/>
      </rPr>
      <t>(B)</t>
    </r>
  </si>
  <si>
    <r>
      <t>換匯損益</t>
    </r>
    <r>
      <rPr>
        <sz val="10"/>
        <color rgb="FF000000"/>
        <rFont val="標楷體"/>
        <family val="4"/>
        <charset val="136"/>
      </rPr>
      <t>(C)</t>
    </r>
  </si>
  <si>
    <r>
      <t>外幣評價損益</t>
    </r>
    <r>
      <rPr>
        <sz val="10"/>
        <color rgb="FF000000"/>
        <rFont val="標楷體"/>
        <family val="4"/>
        <charset val="136"/>
      </rPr>
      <t>(D)</t>
    </r>
  </si>
  <si>
    <r>
      <t>營業外收支</t>
    </r>
    <r>
      <rPr>
        <sz val="10"/>
        <color rgb="FF000000"/>
        <rFont val="標楷體"/>
        <family val="4"/>
        <charset val="136"/>
      </rPr>
      <t>(E)</t>
    </r>
  </si>
  <si>
    <t>1.資訊系統及安全控管作業說明</t>
    <phoneticPr fontId="2" type="noConversion"/>
  </si>
  <si>
    <t>2.網路架構及防禦機制</t>
    <phoneticPr fontId="2" type="noConversion"/>
  </si>
  <si>
    <t>3.備緩措施及演練</t>
    <phoneticPr fontId="2" type="noConversion"/>
  </si>
  <si>
    <t>請提供向本會申請執照/續照時所提供之文件</t>
    <phoneticPr fontId="2" type="noConversion"/>
  </si>
  <si>
    <t>請說明業務職掌</t>
    <phoneticPr fontId="2" type="noConversion"/>
  </si>
  <si>
    <t>檢查基準日在職名單，並說明最近一年新進、離職人數</t>
    <phoneticPr fontId="2" type="noConversion"/>
  </si>
  <si>
    <t>請提供向本會申請執照/續照時所提供之文件，如調閱期間有另行辦理，請一併提供</t>
    <phoneticPr fontId="2" type="noConversion"/>
  </si>
  <si>
    <t>請提供向本會申請執照/續照時所提供之文件，如調閱期間有異動，請提供最新建置方式</t>
    <phoneticPr fontId="2" type="noConversion"/>
  </si>
  <si>
    <t>主機或伺服器名稱（代號）</t>
    <phoneticPr fontId="3" type="noConversion"/>
  </si>
  <si>
    <t>廠牌型號</t>
    <phoneticPr fontId="3" type="noConversion"/>
  </si>
  <si>
    <t>作業平台OS版本</t>
    <phoneticPr fontId="3" type="noConversion"/>
  </si>
  <si>
    <t>業務用途</t>
    <phoneticPr fontId="3" type="noConversion"/>
  </si>
  <si>
    <t>資料庫名稱</t>
    <phoneticPr fontId="3" type="noConversion"/>
  </si>
  <si>
    <t>正式（P）/測試（T）/備援(B)</t>
    <phoneticPr fontId="3" type="noConversion"/>
  </si>
  <si>
    <t>放置場所</t>
  </si>
  <si>
    <t>內部IP</t>
    <phoneticPr fontId="3" type="noConversion"/>
  </si>
  <si>
    <t>除OS及DBMS外安裝之重要系統軟體</t>
    <phoneticPr fontId="3" type="noConversion"/>
  </si>
  <si>
    <t>特殊權限帳號
是否納管
(是:y 否:n)</t>
    <phoneticPr fontId="3" type="noConversion"/>
  </si>
  <si>
    <t>消
費
者
保
護</t>
    <phoneticPr fontId="2" type="noConversion"/>
  </si>
  <si>
    <r>
      <rPr>
        <sz val="12"/>
        <color theme="1"/>
        <rFont val="標楷體"/>
        <family val="4"/>
        <charset val="136"/>
      </rPr>
      <t>請依附表所列項目，於檢查首日進行簡報</t>
    </r>
    <phoneticPr fontId="2" type="noConversion"/>
  </si>
  <si>
    <r>
      <rPr>
        <sz val="12"/>
        <color theme="1"/>
        <rFont val="標楷體"/>
        <family val="4"/>
        <charset val="136"/>
      </rPr>
      <t>財業務概況表</t>
    </r>
    <phoneticPr fontId="2" type="noConversion"/>
  </si>
  <si>
    <r>
      <rPr>
        <sz val="12"/>
        <color theme="1"/>
        <rFont val="標楷體"/>
        <family val="4"/>
        <charset val="136"/>
      </rPr>
      <t>檢查基準日、前一年底及前二年底之資產負債表及損益表</t>
    </r>
    <r>
      <rPr>
        <sz val="12"/>
        <color theme="1"/>
        <rFont val="Times New Roman"/>
        <family val="1"/>
      </rPr>
      <t>(</t>
    </r>
    <r>
      <rPr>
        <sz val="12"/>
        <color theme="1"/>
        <rFont val="標楷體"/>
        <family val="4"/>
        <charset val="136"/>
      </rPr>
      <t>請分別提供全公司及外籍移工匯兌業務部門之報表</t>
    </r>
    <r>
      <rPr>
        <sz val="12"/>
        <color theme="1"/>
        <rFont val="Times New Roman"/>
        <family val="1"/>
      </rPr>
      <t>)</t>
    </r>
    <phoneticPr fontId="2" type="noConversion"/>
  </si>
  <si>
    <r>
      <rPr>
        <sz val="12"/>
        <color rgb="FF000000"/>
        <rFont val="標楷體"/>
        <family val="4"/>
        <charset val="136"/>
      </rPr>
      <t>請提供交付履保銀行登入系統查看履保額度之帳密資料、履保銀行查看權限內容</t>
    </r>
    <phoneticPr fontId="2" type="noConversion"/>
  </si>
  <si>
    <r>
      <rPr>
        <sz val="12"/>
        <color rgb="FF000000"/>
        <rFont val="標楷體"/>
        <family val="4"/>
        <charset val="136"/>
      </rPr>
      <t>請提供</t>
    </r>
    <r>
      <rPr>
        <sz val="12"/>
        <color rgb="FF000000"/>
        <rFont val="Times New Roman"/>
        <family val="1"/>
      </rPr>
      <t>(</t>
    </r>
    <r>
      <rPr>
        <sz val="12"/>
        <color rgb="FF000000"/>
        <rFont val="標楷體"/>
        <family val="4"/>
        <charset val="136"/>
      </rPr>
      <t>舉例</t>
    </r>
    <r>
      <rPr>
        <sz val="12"/>
        <color rgb="FF000000"/>
        <rFont val="Times New Roman"/>
        <family val="1"/>
      </rPr>
      <t>)</t>
    </r>
    <r>
      <rPr>
        <sz val="12"/>
        <color rgb="FF000000"/>
        <rFont val="標楷體"/>
        <family val="4"/>
        <charset val="136"/>
      </rPr>
      <t>每日與履約保證銀行核對匯兌款項餘額之核對紀錄</t>
    </r>
    <phoneticPr fontId="2" type="noConversion"/>
  </si>
  <si>
    <r>
      <rPr>
        <sz val="12"/>
        <color rgb="FF000000"/>
        <rFont val="標楷體"/>
        <family val="4"/>
        <charset val="136"/>
      </rPr>
      <t>請提供</t>
    </r>
    <r>
      <rPr>
        <sz val="12"/>
        <color rgb="FF000000"/>
        <rFont val="Times New Roman"/>
        <family val="1"/>
      </rPr>
      <t>(</t>
    </r>
    <r>
      <rPr>
        <sz val="12"/>
        <color rgb="FF000000"/>
        <rFont val="標楷體"/>
        <family val="4"/>
        <charset val="136"/>
      </rPr>
      <t>舉例</t>
    </r>
    <r>
      <rPr>
        <sz val="12"/>
        <color rgb="FF000000"/>
        <rFont val="Times New Roman"/>
        <family val="1"/>
      </rPr>
      <t>)</t>
    </r>
    <r>
      <rPr>
        <sz val="12"/>
        <color rgb="FF000000"/>
        <rFont val="標楷體"/>
        <family val="4"/>
        <charset val="136"/>
      </rPr>
      <t>每月與銀行核對各匯兌業務帳戶餘額之銀行調節表</t>
    </r>
    <phoneticPr fontId="2" type="noConversion"/>
  </si>
  <si>
    <r>
      <rPr>
        <sz val="12"/>
        <color rgb="FF000000"/>
        <rFont val="標楷體"/>
        <family val="4"/>
        <charset val="136"/>
      </rPr>
      <t>請提供負債比控管資料</t>
    </r>
    <r>
      <rPr>
        <sz val="12"/>
        <color rgb="FF000000"/>
        <rFont val="Times New Roman"/>
        <family val="1"/>
      </rPr>
      <t>(</t>
    </r>
    <r>
      <rPr>
        <sz val="12"/>
        <color rgb="FF000000"/>
        <rFont val="標楷體"/>
        <family val="4"/>
        <charset val="136"/>
      </rPr>
      <t>負債不得超逾指撥營運資金</t>
    </r>
    <r>
      <rPr>
        <sz val="12"/>
        <color rgb="FF000000"/>
        <rFont val="Times New Roman"/>
        <family val="1"/>
      </rPr>
      <t>)</t>
    </r>
    <phoneticPr fontId="2" type="noConversion"/>
  </si>
  <si>
    <r>
      <rPr>
        <sz val="12"/>
        <color theme="1"/>
        <rFont val="標楷體"/>
        <family val="4"/>
        <charset val="136"/>
      </rPr>
      <t>外籍移工國外小額匯兌業務相關檔案</t>
    </r>
    <phoneticPr fontId="2" type="noConversion"/>
  </si>
  <si>
    <r>
      <rPr>
        <sz val="12"/>
        <color theme="1"/>
        <rFont val="標楷體"/>
        <family val="4"/>
        <charset val="136"/>
      </rPr>
      <t>請提供匯兌手續費一覽表</t>
    </r>
    <phoneticPr fontId="2" type="noConversion"/>
  </si>
  <si>
    <r>
      <rPr>
        <sz val="12"/>
        <color rgb="FF000000"/>
        <rFont val="標楷體"/>
        <family val="4"/>
        <charset val="136"/>
      </rPr>
      <t>資訊系統及安全控管作業說明</t>
    </r>
    <phoneticPr fontId="2" type="noConversion"/>
  </si>
  <si>
    <r>
      <rPr>
        <sz val="12"/>
        <color rgb="FF000000"/>
        <rFont val="標楷體"/>
        <family val="4"/>
        <charset val="136"/>
      </rPr>
      <t>資訊及資安單位組織架構圖</t>
    </r>
    <phoneticPr fontId="2" type="noConversion"/>
  </si>
  <si>
    <r>
      <rPr>
        <sz val="12"/>
        <color rgb="FF000000"/>
        <rFont val="標楷體"/>
        <family val="4"/>
        <charset val="136"/>
      </rPr>
      <t>資訊及資安部門人員職務內容</t>
    </r>
    <r>
      <rPr>
        <sz val="12"/>
        <color rgb="FF000000"/>
        <rFont val="Times New Roman"/>
        <family val="1"/>
      </rPr>
      <t>(</t>
    </r>
    <r>
      <rPr>
        <sz val="12"/>
        <color rgb="FF000000"/>
        <rFont val="標楷體"/>
        <family val="4"/>
        <charset val="136"/>
      </rPr>
      <t>單位、職稱、姓名、工作內容、入職日期</t>
    </r>
    <r>
      <rPr>
        <sz val="12"/>
        <color rgb="FF000000"/>
        <rFont val="Times New Roman"/>
        <family val="1"/>
      </rPr>
      <t>)</t>
    </r>
    <phoneticPr fontId="2" type="noConversion"/>
  </si>
  <si>
    <r>
      <rPr>
        <sz val="12"/>
        <color rgb="FF000000"/>
        <rFont val="標楷體"/>
        <family val="4"/>
        <charset val="136"/>
      </rPr>
      <t>資訊安全政策、資訊作業管理辦法及程序等相關規範</t>
    </r>
    <phoneticPr fontId="2" type="noConversion"/>
  </si>
  <si>
    <r>
      <rPr>
        <sz val="12"/>
        <color theme="1"/>
        <rFont val="標楷體"/>
        <family val="4"/>
        <charset val="136"/>
      </rPr>
      <t>網段配罝表</t>
    </r>
    <phoneticPr fontId="2" type="noConversion"/>
  </si>
  <si>
    <r>
      <rPr>
        <sz val="12"/>
        <color theme="1"/>
        <rFont val="標楷體"/>
        <family val="4"/>
        <charset val="136"/>
      </rPr>
      <t>對外提供服務系統清單</t>
    </r>
    <r>
      <rPr>
        <sz val="12"/>
        <color theme="1"/>
        <rFont val="Times New Roman"/>
        <family val="1"/>
      </rPr>
      <t>(</t>
    </r>
    <r>
      <rPr>
        <sz val="12"/>
        <color theme="1"/>
        <rFont val="標楷體"/>
        <family val="4"/>
        <charset val="136"/>
      </rPr>
      <t>含</t>
    </r>
    <r>
      <rPr>
        <sz val="12"/>
        <color theme="1"/>
        <rFont val="Times New Roman"/>
        <family val="1"/>
      </rPr>
      <t>IP</t>
    </r>
    <r>
      <rPr>
        <sz val="12"/>
        <color theme="1"/>
        <rFont val="標楷體"/>
        <family val="4"/>
        <charset val="136"/>
      </rPr>
      <t>、網址</t>
    </r>
    <r>
      <rPr>
        <sz val="12"/>
        <color theme="1"/>
        <rFont val="Times New Roman"/>
        <family val="1"/>
      </rPr>
      <t>)</t>
    </r>
    <phoneticPr fontId="2" type="noConversion"/>
  </si>
  <si>
    <r>
      <rPr>
        <sz val="12"/>
        <color theme="1"/>
        <rFont val="標楷體"/>
        <family val="4"/>
        <charset val="136"/>
      </rPr>
      <t>滲透測試之檢測範圍、檢測報告及後續評估修補紀錄</t>
    </r>
    <phoneticPr fontId="2" type="noConversion"/>
  </si>
  <si>
    <r>
      <rPr>
        <sz val="12"/>
        <color theme="1"/>
        <rFont val="標楷體"/>
        <family val="4"/>
        <charset val="136"/>
      </rPr>
      <t>行動應用</t>
    </r>
    <r>
      <rPr>
        <sz val="12"/>
        <color theme="1"/>
        <rFont val="Times New Roman"/>
        <family val="1"/>
      </rPr>
      <t>APP</t>
    </r>
    <r>
      <rPr>
        <sz val="12"/>
        <color theme="1"/>
        <rFont val="標楷體"/>
        <family val="4"/>
        <charset val="136"/>
      </rPr>
      <t>合格實驗室檢測報告</t>
    </r>
    <phoneticPr fontId="2" type="noConversion"/>
  </si>
  <si>
    <r>
      <rPr>
        <sz val="12"/>
        <color theme="1"/>
        <rFont val="標楷體"/>
        <family val="4"/>
        <charset val="136"/>
      </rPr>
      <t>資安事件</t>
    </r>
    <r>
      <rPr>
        <sz val="12"/>
        <color theme="1"/>
        <rFont val="Times New Roman"/>
        <family val="1"/>
      </rPr>
      <t>(</t>
    </r>
    <r>
      <rPr>
        <sz val="12"/>
        <color theme="1"/>
        <rFont val="標楷體"/>
        <family val="4"/>
        <charset val="136"/>
      </rPr>
      <t>含病毒事件</t>
    </r>
    <r>
      <rPr>
        <sz val="12"/>
        <color theme="1"/>
        <rFont val="Times New Roman"/>
        <family val="1"/>
      </rPr>
      <t>)</t>
    </r>
    <r>
      <rPr>
        <sz val="12"/>
        <color theme="1"/>
        <rFont val="標楷體"/>
        <family val="4"/>
        <charset val="136"/>
      </rPr>
      <t>通報及相關處理紀錄</t>
    </r>
    <phoneticPr fontId="2" type="noConversion"/>
  </si>
  <si>
    <r>
      <rPr>
        <sz val="12"/>
        <color theme="1"/>
        <rFont val="標楷體"/>
        <family val="4"/>
        <charset val="136"/>
      </rPr>
      <t>社交工程演練相關資料</t>
    </r>
    <phoneticPr fontId="2" type="noConversion"/>
  </si>
  <si>
    <r>
      <rPr>
        <sz val="12"/>
        <color theme="1"/>
        <rFont val="標楷體"/>
        <family val="4"/>
        <charset val="136"/>
      </rPr>
      <t>主機房及備援機房建置情形</t>
    </r>
    <phoneticPr fontId="2" type="noConversion"/>
  </si>
  <si>
    <r>
      <rPr>
        <sz val="12"/>
        <color theme="1"/>
        <rFont val="標楷體"/>
        <family val="4"/>
        <charset val="136"/>
      </rPr>
      <t>營運衝擊分析紀錄</t>
    </r>
    <phoneticPr fontId="2" type="noConversion"/>
  </si>
  <si>
    <r>
      <rPr>
        <sz val="12"/>
        <color theme="1"/>
        <rFont val="標楷體"/>
        <family val="4"/>
        <charset val="136"/>
      </rPr>
      <t>客戶註冊與交易時之</t>
    </r>
    <r>
      <rPr>
        <sz val="12"/>
        <color theme="1"/>
        <rFont val="Times New Roman"/>
        <family val="1"/>
      </rPr>
      <t>IP</t>
    </r>
    <r>
      <rPr>
        <sz val="12"/>
        <color theme="1"/>
        <rFont val="標楷體"/>
        <family val="4"/>
        <charset val="136"/>
      </rPr>
      <t>監控情形</t>
    </r>
    <phoneticPr fontId="2" type="noConversion"/>
  </si>
  <si>
    <r>
      <rPr>
        <sz val="12"/>
        <color rgb="FF000000"/>
        <rFont val="標楷體"/>
        <family val="4"/>
        <charset val="136"/>
      </rPr>
      <t>防制洗錢及打擊資恐計畫</t>
    </r>
    <r>
      <rPr>
        <sz val="12"/>
        <color rgb="FF000000"/>
        <rFont val="Times New Roman"/>
        <family val="1"/>
      </rPr>
      <t>(</t>
    </r>
    <r>
      <rPr>
        <sz val="12"/>
        <color rgb="FF000000"/>
        <rFont val="標楷體"/>
        <family val="4"/>
        <charset val="136"/>
      </rPr>
      <t>含調閱期間修訂版本</t>
    </r>
    <r>
      <rPr>
        <sz val="12"/>
        <color rgb="FF000000"/>
        <rFont val="Times New Roman"/>
        <family val="1"/>
      </rPr>
      <t>)</t>
    </r>
    <r>
      <rPr>
        <sz val="12"/>
        <color rgb="FF000000"/>
        <rFont val="標楷體"/>
        <family val="4"/>
        <charset val="136"/>
      </rPr>
      <t>、提報董事會紀錄</t>
    </r>
    <phoneticPr fontId="2" type="noConversion"/>
  </si>
  <si>
    <r>
      <rPr>
        <sz val="12"/>
        <color rgb="FF000000"/>
        <rFont val="標楷體"/>
        <family val="4"/>
        <charset val="136"/>
      </rPr>
      <t>防制洗錢及打擊資恐統計資料（各國客戶數、各風險客戶數、</t>
    </r>
    <r>
      <rPr>
        <sz val="12"/>
        <color rgb="FF000000"/>
        <rFont val="Times New Roman"/>
        <family val="1"/>
      </rPr>
      <t>PEP</t>
    </r>
    <r>
      <rPr>
        <sz val="12"/>
        <color rgb="FF000000"/>
        <rFont val="標楷體"/>
        <family val="4"/>
        <charset val="136"/>
      </rPr>
      <t>、</t>
    </r>
    <r>
      <rPr>
        <sz val="12"/>
        <color rgb="FF000000"/>
        <rFont val="Times New Roman"/>
        <family val="1"/>
      </rPr>
      <t>STR</t>
    </r>
    <r>
      <rPr>
        <sz val="12"/>
        <color rgb="FF000000"/>
        <rFont val="標楷體"/>
        <family val="4"/>
        <charset val="136"/>
      </rPr>
      <t>）</t>
    </r>
    <phoneticPr fontId="3" type="noConversion"/>
  </si>
  <si>
    <r>
      <t>PEPs</t>
    </r>
    <r>
      <rPr>
        <sz val="12"/>
        <color rgb="FF000000"/>
        <rFont val="標楷體"/>
        <family val="4"/>
        <charset val="136"/>
      </rPr>
      <t>資料庫維護紀錄</t>
    </r>
    <phoneticPr fontId="2" type="noConversion"/>
  </si>
  <si>
    <r>
      <rPr>
        <sz val="12"/>
        <color theme="1"/>
        <rFont val="標楷體"/>
        <family val="4"/>
        <charset val="136"/>
      </rPr>
      <t>高風險客戶定義、高風險行業之種類名單、高風險國家名單</t>
    </r>
    <phoneticPr fontId="2" type="noConversion"/>
  </si>
  <si>
    <r>
      <rPr>
        <sz val="12"/>
        <color theme="1"/>
        <rFont val="標楷體"/>
        <family val="4"/>
        <charset val="136"/>
      </rPr>
      <t>高風險客戶持續審查資料</t>
    </r>
    <phoneticPr fontId="2" type="noConversion"/>
  </si>
  <si>
    <r>
      <rPr>
        <sz val="12"/>
        <color theme="1"/>
        <rFont val="標楷體"/>
        <family val="4"/>
        <charset val="136"/>
      </rPr>
      <t>對客戶身分及居留證有效性持續辦理審查之時間點及作法</t>
    </r>
    <phoneticPr fontId="2" type="noConversion"/>
  </si>
  <si>
    <r>
      <rPr>
        <sz val="12"/>
        <color theme="1"/>
        <rFont val="標楷體"/>
        <family val="4"/>
        <charset val="136"/>
      </rPr>
      <t>與境外匯兌機構合作從事外籍移工國外小額匯兌業務之政策及程序</t>
    </r>
    <phoneticPr fontId="2" type="noConversion"/>
  </si>
  <si>
    <r>
      <rPr>
        <sz val="12"/>
        <color theme="1"/>
        <rFont val="標楷體"/>
        <family val="4"/>
        <charset val="136"/>
      </rPr>
      <t>資訊系統及人工交易監控之洗錢態樣、定期檢視及修訂紀錄</t>
    </r>
    <phoneticPr fontId="2" type="noConversion"/>
  </si>
  <si>
    <r>
      <rPr>
        <sz val="12"/>
        <color theme="1"/>
        <rFont val="標楷體"/>
        <family val="4"/>
        <charset val="136"/>
      </rPr>
      <t>洗錢態樣之監控報表監控紀錄</t>
    </r>
    <phoneticPr fontId="2" type="noConversion"/>
  </si>
  <si>
    <r>
      <rPr>
        <sz val="12"/>
        <color rgb="FF000000"/>
        <rFont val="標楷體"/>
        <family val="4"/>
        <charset val="136"/>
      </rPr>
      <t>向法務部調查局申報疑似洗錢、詐欺、偽冒交易案件清單及相關申報資料</t>
    </r>
    <phoneticPr fontId="2" type="noConversion"/>
  </si>
  <si>
    <r>
      <rPr>
        <sz val="12"/>
        <color theme="1"/>
        <rFont val="標楷體"/>
        <family val="4"/>
        <charset val="136"/>
      </rPr>
      <t>最近一次防制洗錢及打擊資恐風險評估報告（</t>
    </r>
    <r>
      <rPr>
        <sz val="12"/>
        <color theme="1"/>
        <rFont val="Times New Roman"/>
        <family val="1"/>
      </rPr>
      <t>IRA</t>
    </r>
    <r>
      <rPr>
        <sz val="12"/>
        <color theme="1"/>
        <rFont val="標楷體"/>
        <family val="4"/>
        <charset val="136"/>
      </rPr>
      <t>）及銀行局回函</t>
    </r>
    <phoneticPr fontId="2" type="noConversion"/>
  </si>
  <si>
    <r>
      <rPr>
        <sz val="12"/>
        <color theme="1"/>
        <rFont val="標楷體"/>
        <family val="4"/>
        <charset val="136"/>
      </rPr>
      <t>專責主管、專責人員及營業單位督導主管資格證明、教育訓練紀錄</t>
    </r>
    <phoneticPr fontId="2" type="noConversion"/>
  </si>
  <si>
    <r>
      <rPr>
        <sz val="12"/>
        <color theme="1"/>
        <rFont val="標楷體"/>
        <family val="4"/>
        <charset val="136"/>
      </rPr>
      <t>防制洗錢及打擊資恐之內部控制制度聲明書</t>
    </r>
    <phoneticPr fontId="2" type="noConversion"/>
  </si>
  <si>
    <r>
      <rPr>
        <sz val="12"/>
        <color rgb="FF000000"/>
        <rFont val="標楷體"/>
        <family val="4"/>
        <charset val="136"/>
      </rPr>
      <t>與個人資料保護有關之作業規範</t>
    </r>
    <phoneticPr fontId="2" type="noConversion"/>
  </si>
  <si>
    <r>
      <rPr>
        <sz val="12"/>
        <color rgb="FF000000"/>
        <rFont val="標楷體"/>
        <family val="4"/>
        <charset val="136"/>
      </rPr>
      <t>個資小組成立依據、歷次會議紀錄</t>
    </r>
    <r>
      <rPr>
        <sz val="12"/>
        <color rgb="FF000000"/>
        <rFont val="Times New Roman"/>
        <family val="1"/>
      </rPr>
      <t>(</t>
    </r>
    <r>
      <rPr>
        <sz val="12"/>
        <color rgb="FF000000"/>
        <rFont val="標楷體"/>
        <family val="4"/>
        <charset val="136"/>
      </rPr>
      <t>含附件</t>
    </r>
    <r>
      <rPr>
        <sz val="12"/>
        <color rgb="FF000000"/>
        <rFont val="Times New Roman"/>
        <family val="1"/>
      </rPr>
      <t>)</t>
    </r>
    <phoneticPr fontId="2" type="noConversion"/>
  </si>
  <si>
    <r>
      <rPr>
        <sz val="12"/>
        <color rgb="FF000000"/>
        <rFont val="標楷體"/>
        <family val="4"/>
        <charset val="136"/>
      </rPr>
      <t>個資事件通報紀錄</t>
    </r>
    <phoneticPr fontId="2" type="noConversion"/>
  </si>
  <si>
    <r>
      <rPr>
        <sz val="12"/>
        <color theme="1"/>
        <rFont val="標楷體"/>
        <family val="4"/>
        <charset val="136"/>
      </rPr>
      <t>個資保護宣導訓練計畫、講義、人員參訓紀錄</t>
    </r>
    <phoneticPr fontId="2" type="noConversion"/>
  </si>
  <si>
    <r>
      <rPr>
        <sz val="12"/>
        <color theme="1"/>
        <rFont val="標楷體"/>
        <family val="4"/>
        <charset val="136"/>
      </rPr>
      <t>個資清查紀錄、個資清冊</t>
    </r>
    <phoneticPr fontId="2" type="noConversion"/>
  </si>
  <si>
    <r>
      <rPr>
        <sz val="12"/>
        <color theme="1"/>
        <rFont val="標楷體"/>
        <family val="4"/>
        <charset val="136"/>
      </rPr>
      <t>資料庫監控與覆核紀錄、稽核</t>
    </r>
    <r>
      <rPr>
        <sz val="12"/>
        <color theme="1"/>
        <rFont val="Times New Roman"/>
        <family val="1"/>
      </rPr>
      <t>/</t>
    </r>
    <r>
      <rPr>
        <sz val="12"/>
        <color theme="1"/>
        <rFont val="標楷體"/>
        <family val="4"/>
        <charset val="136"/>
      </rPr>
      <t>權限設定及最近半年稽核報表紀錄</t>
    </r>
    <phoneticPr fontId="2" type="noConversion"/>
  </si>
  <si>
    <r>
      <rPr>
        <sz val="12"/>
        <color theme="1"/>
        <rFont val="標楷體"/>
        <family val="4"/>
        <charset val="136"/>
      </rPr>
      <t>資訊部門產出資料檔並傳遞至外部單位</t>
    </r>
    <r>
      <rPr>
        <sz val="12"/>
        <color theme="1"/>
        <rFont val="Times New Roman"/>
        <family val="1"/>
      </rPr>
      <t>(</t>
    </r>
    <r>
      <rPr>
        <sz val="12"/>
        <color theme="1"/>
        <rFont val="標楷體"/>
        <family val="4"/>
        <charset val="136"/>
      </rPr>
      <t>含母公司及子公司</t>
    </r>
    <r>
      <rPr>
        <sz val="12"/>
        <color theme="1"/>
        <rFont val="Times New Roman"/>
        <family val="1"/>
      </rPr>
      <t>)</t>
    </r>
    <r>
      <rPr>
        <sz val="12"/>
        <color theme="1"/>
        <rFont val="標楷體"/>
        <family val="4"/>
        <charset val="136"/>
      </rPr>
      <t>之明細表</t>
    </r>
  </si>
  <si>
    <r>
      <rPr>
        <sz val="12"/>
        <color theme="1"/>
        <rFont val="標楷體"/>
        <family val="4"/>
        <charset val="136"/>
      </rPr>
      <t>個資外洩事件演練計畫、演練過程及演練報告</t>
    </r>
    <phoneticPr fontId="2" type="noConversion"/>
  </si>
  <si>
    <r>
      <rPr>
        <sz val="14"/>
        <color theme="1"/>
        <rFont val="新細明體"/>
        <family val="1"/>
        <charset val="136"/>
      </rPr>
      <t>○○</t>
    </r>
    <r>
      <rPr>
        <sz val="14"/>
        <color theme="1"/>
        <rFont val="標楷體"/>
        <family val="4"/>
        <charset val="136"/>
      </rPr>
      <t>公司</t>
    </r>
    <phoneticPr fontId="2" type="noConversion"/>
  </si>
  <si>
    <t>至少包括會員帳號、姓名、居留證號碼、居留證到期日、國籍、出生日期、行動電話、電子郵件信箱、薪資、註冊日期時間、註冊IP、手機行動裝置碼、驗證居留證日期、驗證結果、註冊時AML風險等級、最近一次AML風險等級及風險等級日、居留事由、居留地址、帳號狀態(如正常、停權、銷戶等)、是否可匯款</t>
    <phoneticPr fontId="2" type="noConversion"/>
  </si>
  <si>
    <t>至少包括姓名、居留證號碼、居留證到期日、國籍、出生日期、行動電話、電子郵件信箱、薪資、註冊日期時間、註冊IP、手機行動裝置碼、驗證居留證日期、驗證結果、帳號狀態、居留事由、居留地址</t>
    <phoneticPr fontId="2" type="noConversion"/>
  </si>
  <si>
    <t>至少包括會員帳號、姓名、居留證號碼、居留證到期日、國籍、出生日期、行動電話、電子郵件信箱、薪資、註冊日期時間、註冊IP、手機行動裝置碼、驗證居留證日期、驗證結果、客戶AML風險等級、帳號狀態(如正常、停權、銷戶等)、是否可匯款、居留事由、居留地址、行蹤不明登錄日期</t>
    <phoneticPr fontId="2" type="noConversion"/>
  </si>
  <si>
    <t>請說明婉拒客戶開戶情形</t>
    <phoneticPr fontId="2" type="noConversion"/>
  </si>
  <si>
    <t>請說明對客戶身分及居留證有效性持續辦理審查之時間點及作法</t>
    <phoneticPr fontId="2" type="noConversion"/>
  </si>
  <si>
    <t>對於匯兌業務營運資金適足性之相關評估機制，以及營運資金不足時之支應方式，並說明實際辦理情形</t>
    <phoneticPr fontId="2" type="noConversion"/>
  </si>
  <si>
    <t>金管會核准合作境外匯兌機構之資料及與境外機構簽訂之契約</t>
    <phoneticPr fontId="2" type="noConversion"/>
  </si>
  <si>
    <t>受檢單位提供電子檔資料清單</t>
    <phoneticPr fontId="3" type="noConversion"/>
  </si>
  <si>
    <t>防制洗錢專責人員向董事會及監察人或審計委員會報告之會議紀錄及相關資料</t>
  </si>
  <si>
    <t>至少包括會員帳號、居留證號碼、姓名、最近一次AML風險等級及風險等級日、最近一次驗證居留證日期、最近一次驗證結果、是否可匯款、最近2次成功匯款交易日期時間</t>
    <phoneticPr fontId="2" type="noConversion"/>
  </si>
  <si>
    <r>
      <rPr>
        <sz val="12"/>
        <rFont val="標楷體"/>
        <family val="4"/>
        <charset val="136"/>
      </rPr>
      <t>檢查範圍編製之外籍移工國外小額匯兌業務財務報告及經董事會通過且報主管機關備查之資料</t>
    </r>
    <phoneticPr fontId="2" type="noConversion"/>
  </si>
  <si>
    <r>
      <rPr>
        <sz val="12"/>
        <rFont val="標楷體"/>
        <family val="4"/>
        <charset val="136"/>
      </rPr>
      <t>於銀行開立辦理匯兌業務之所有帳戶</t>
    </r>
    <r>
      <rPr>
        <sz val="12"/>
        <rFont val="Times New Roman"/>
        <family val="1"/>
      </rPr>
      <t>(</t>
    </r>
    <r>
      <rPr>
        <sz val="12"/>
        <rFont val="標楷體"/>
        <family val="4"/>
        <charset val="136"/>
      </rPr>
      <t>含海外</t>
    </r>
    <r>
      <rPr>
        <sz val="12"/>
        <rFont val="Times New Roman"/>
        <family val="1"/>
      </rPr>
      <t>)</t>
    </r>
    <r>
      <rPr>
        <sz val="12"/>
        <rFont val="標楷體"/>
        <family val="4"/>
        <charset val="136"/>
      </rPr>
      <t>資料</t>
    </r>
    <phoneticPr fontId="2" type="noConversion"/>
  </si>
  <si>
    <r>
      <rPr>
        <sz val="12"/>
        <rFont val="標楷體"/>
        <family val="4"/>
        <charset val="136"/>
      </rPr>
      <t>上開帳戶</t>
    </r>
    <r>
      <rPr>
        <sz val="12"/>
        <rFont val="Times New Roman"/>
        <family val="1"/>
      </rPr>
      <t>(</t>
    </r>
    <r>
      <rPr>
        <sz val="12"/>
        <rFont val="標楷體"/>
        <family val="4"/>
        <charset val="136"/>
      </rPr>
      <t>含海外</t>
    </r>
    <r>
      <rPr>
        <sz val="12"/>
        <rFont val="Times New Roman"/>
        <family val="1"/>
      </rPr>
      <t>)</t>
    </r>
    <r>
      <rPr>
        <sz val="12"/>
        <rFont val="標楷體"/>
        <family val="4"/>
        <charset val="136"/>
      </rPr>
      <t>最近</t>
    </r>
    <r>
      <rPr>
        <sz val="12"/>
        <rFont val="Times New Roman"/>
        <family val="1"/>
      </rPr>
      <t>3</t>
    </r>
    <r>
      <rPr>
        <sz val="12"/>
        <rFont val="標楷體"/>
        <family val="4"/>
        <charset val="136"/>
      </rPr>
      <t>個月交易明細及每日餘額、存摺封面</t>
    </r>
    <phoneticPr fontId="2" type="noConversion"/>
  </si>
  <si>
    <r>
      <rPr>
        <sz val="12"/>
        <rFont val="標楷體"/>
        <family val="4"/>
        <charset val="136"/>
      </rPr>
      <t>最近</t>
    </r>
    <r>
      <rPr>
        <sz val="12"/>
        <rFont val="Times New Roman"/>
        <family val="1"/>
      </rPr>
      <t>6</t>
    </r>
    <r>
      <rPr>
        <sz val="12"/>
        <rFont val="標楷體"/>
        <family val="4"/>
        <charset val="136"/>
      </rPr>
      <t>個月透過銀行辦理結匯申報資料</t>
    </r>
    <phoneticPr fontId="3" type="noConversion"/>
  </si>
  <si>
    <r>
      <rPr>
        <sz val="12"/>
        <rFont val="標楷體"/>
        <family val="4"/>
        <charset val="136"/>
      </rPr>
      <t>匯兌款項全部交付信託或取得銀行十足履約保證之資料</t>
    </r>
    <r>
      <rPr>
        <sz val="12"/>
        <rFont val="Times New Roman"/>
        <family val="1"/>
      </rPr>
      <t>(</t>
    </r>
    <r>
      <rPr>
        <sz val="12"/>
        <rFont val="標楷體"/>
        <family val="4"/>
        <charset val="136"/>
      </rPr>
      <t>或契約</t>
    </r>
    <r>
      <rPr>
        <sz val="12"/>
        <rFont val="Times New Roman"/>
        <family val="1"/>
      </rPr>
      <t>)</t>
    </r>
    <r>
      <rPr>
        <sz val="12"/>
        <rFont val="標楷體"/>
        <family val="4"/>
        <charset val="136"/>
      </rPr>
      <t>及擔保品</t>
    </r>
    <phoneticPr fontId="3" type="noConversion"/>
  </si>
  <si>
    <r>
      <rPr>
        <sz val="12"/>
        <rFont val="標楷體"/>
        <family val="4"/>
        <charset val="136"/>
      </rPr>
      <t>請提供經會計師認證之外籍移工國外小額匯兌業務交易結算及清算機制說明、匯兌款項保障機制說明，以及經律師審閱或會計師認證履約保證契約或其範本之法律意見書或報告</t>
    </r>
    <phoneticPr fontId="2" type="noConversion"/>
  </si>
  <si>
    <r>
      <rPr>
        <sz val="12"/>
        <rFont val="標楷體"/>
        <family val="4"/>
        <charset val="136"/>
      </rPr>
      <t>業務授權之分層負責表</t>
    </r>
    <phoneticPr fontId="2" type="noConversion"/>
  </si>
  <si>
    <r>
      <rPr>
        <sz val="12"/>
        <rFont val="標楷體"/>
        <family val="4"/>
        <charset val="136"/>
      </rPr>
      <t>辦理外籍移工國外小額匯兌業務</t>
    </r>
    <r>
      <rPr>
        <sz val="12"/>
        <rFont val="Times New Roman"/>
        <family val="1"/>
      </rPr>
      <t>(</t>
    </r>
    <r>
      <rPr>
        <sz val="12"/>
        <rFont val="標楷體"/>
        <family val="4"/>
        <charset val="136"/>
      </rPr>
      <t>含委外、防制洗錢</t>
    </r>
    <r>
      <rPr>
        <sz val="12"/>
        <rFont val="Times New Roman"/>
        <family val="1"/>
      </rPr>
      <t>)</t>
    </r>
    <r>
      <rPr>
        <sz val="12"/>
        <rFont val="標楷體"/>
        <family val="4"/>
        <charset val="136"/>
      </rPr>
      <t>之相關內部規範</t>
    </r>
    <phoneticPr fontId="2" type="noConversion"/>
  </si>
  <si>
    <r>
      <rPr>
        <sz val="12"/>
        <rFont val="標楷體"/>
        <family val="4"/>
        <charset val="136"/>
      </rPr>
      <t>請提供最新之營業計畫書</t>
    </r>
    <phoneticPr fontId="2" type="noConversion"/>
  </si>
  <si>
    <r>
      <rPr>
        <sz val="12"/>
        <rFont val="標楷體"/>
        <family val="4"/>
        <charset val="136"/>
      </rPr>
      <t>匯兌交易之控管程序、監控態樣及定期檢討相關資料</t>
    </r>
    <phoneticPr fontId="2" type="noConversion"/>
  </si>
  <si>
    <r>
      <rPr>
        <sz val="12"/>
        <rFont val="標楷體"/>
        <family val="4"/>
        <charset val="136"/>
      </rPr>
      <t>金管會核准作業委託他人處理之資料及委外契約書</t>
    </r>
    <phoneticPr fontId="2" type="noConversion"/>
  </si>
  <si>
    <r>
      <rPr>
        <sz val="12"/>
        <rFont val="標楷體"/>
        <family val="4"/>
        <charset val="136"/>
      </rPr>
      <t>與客戶間權利義務關係約定書、經律師審閱或公證人認證與中文版本相符之證明文件，以及律師審閱中文版本契約符合公平待客原則之法律意見書</t>
    </r>
    <phoneticPr fontId="2" type="noConversion"/>
  </si>
  <si>
    <r>
      <rPr>
        <sz val="12"/>
        <rFont val="標楷體"/>
        <family val="4"/>
        <charset val="136"/>
      </rPr>
      <t>請說明提供客戶查詢交易進度之管道</t>
    </r>
    <phoneticPr fontId="2" type="noConversion"/>
  </si>
  <si>
    <r>
      <rPr>
        <sz val="12"/>
        <rFont val="標楷體"/>
        <family val="4"/>
        <charset val="136"/>
      </rPr>
      <t>業務人員酬金制度及經董事會通過之資料</t>
    </r>
    <phoneticPr fontId="2" type="noConversion"/>
  </si>
  <si>
    <r>
      <rPr>
        <sz val="12"/>
        <rFont val="標楷體"/>
        <family val="4"/>
        <charset val="136"/>
      </rPr>
      <t>防制洗錢及打擊資恐單位組織架構圖</t>
    </r>
    <phoneticPr fontId="2" type="noConversion"/>
  </si>
  <si>
    <r>
      <rPr>
        <sz val="12"/>
        <rFont val="標楷體"/>
        <family val="4"/>
        <charset val="136"/>
      </rPr>
      <t>全公司電話表</t>
    </r>
    <phoneticPr fontId="2" type="noConversion"/>
  </si>
  <si>
    <t>會員帳號、姓名、居留證號碼、居留證到期日、註冊日期、註冊IP、列高風險日期、列高風險原因、最近一次成功匯款交易日期時間、帳戶狀態(正常、停權、終止)</t>
    <phoneticPr fontId="2" type="noConversion"/>
  </si>
  <si>
    <t>至少包括會員帳號、居留證號碼、姓名、薪資、交易日期時間、交易IP、交易款項來源管道、交易金額、匯兌金額、交易手續費、匯入國家、收款方帳號、交易結果、放款銀行、受款銀行等</t>
    <phoneticPr fontId="2" type="noConversion"/>
  </si>
  <si>
    <t>會員帳號、姓名、居留證號碼、行動電話、電子郵件、IMEI或UUID</t>
    <phoneticPr fontId="2" type="noConversion"/>
  </si>
  <si>
    <t>客戶資訊(電話、電子郵件、國際移動設備識別碼IMEI或UUID)重複達2個(含)以上明細表</t>
    <phoneticPr fontId="2" type="noConversion"/>
  </si>
  <si>
    <t>檢調來函日期、檢調來函證號、案由、居留證號碼、國籍、匯款日期、收款人、收款帳號、匯款金額、帳戶狀態、備註</t>
    <phoneticPr fontId="2" type="noConversion"/>
  </si>
  <si>
    <t>申請手機號碼變更名單</t>
    <phoneticPr fontId="2" type="noConversion"/>
  </si>
  <si>
    <t>帳號、姓名、居留證號碼、手機號碼變更日、變更前手機號碼、變更後手機號碼、帳號狀態</t>
    <phoneticPr fontId="2" type="noConversion"/>
  </si>
  <si>
    <t>會員帳號、姓名、居留證號碼、註冊日期、註冊IP、銷戶或停權日、銷戶或停權原因</t>
    <phoneticPr fontId="2" type="noConversion"/>
  </si>
  <si>
    <t>會員帳號、姓名、居留證號碼、匯款總金額、帳戶狀態</t>
    <phoneticPr fontId="2" type="noConversion"/>
  </si>
  <si>
    <t>居留證號碼、會員帳號、姓名、註冊日期、登入密碼或帳號（登入密碼可部分去識別化）、帳號狀態</t>
    <phoneticPr fontId="2" type="noConversion"/>
  </si>
  <si>
    <t>居留證號碼、會員帳號、姓名、註冊日期、更換裝置日、帳戶狀態</t>
    <phoneticPr fontId="2" type="noConversion"/>
  </si>
  <si>
    <t>C1</t>
    <phoneticPr fontId="2" type="noConversion"/>
  </si>
  <si>
    <t>C2</t>
    <phoneticPr fontId="2" type="noConversion"/>
  </si>
  <si>
    <t>E1</t>
    <phoneticPr fontId="2" type="noConversion"/>
  </si>
  <si>
    <t>調閱期間：如未特別說明，以上次檢查基準日(首次檢查者為開業日)至本次檢查基準日為原則。</t>
    <phoneticPr fontId="2" type="noConversion"/>
  </si>
  <si>
    <r>
      <rPr>
        <sz val="12"/>
        <color rgb="FF000000"/>
        <rFont val="標楷體"/>
        <family val="4"/>
        <charset val="136"/>
      </rPr>
      <t>請提供最近</t>
    </r>
    <r>
      <rPr>
        <sz val="12"/>
        <color rgb="FF000000"/>
        <rFont val="Times New Roman"/>
        <family val="1"/>
      </rPr>
      <t>3</t>
    </r>
    <r>
      <rPr>
        <sz val="12"/>
        <color rgb="FF000000"/>
        <rFont val="標楷體"/>
        <family val="4"/>
        <charset val="136"/>
      </rPr>
      <t>次紀錄</t>
    </r>
    <phoneticPr fontId="2" type="noConversion"/>
  </si>
  <si>
    <t>財業務概況表</t>
    <phoneticPr fontId="42" type="noConversion"/>
  </si>
  <si>
    <t>單位：千筆、新臺幣千元、％</t>
    <phoneticPr fontId="42" type="noConversion"/>
  </si>
  <si>
    <t>增減%
(b-c)/c</t>
  </si>
  <si>
    <t>2. 外籍移工匯兌業務部門主要資產與負債</t>
    <phoneticPr fontId="42" type="noConversion"/>
  </si>
  <si>
    <t xml:space="preserve"> 其他項目</t>
    <phoneticPr fontId="42" type="noConversion"/>
  </si>
  <si>
    <t>單位：新臺幣千元、％</t>
    <phoneticPr fontId="42" type="noConversion"/>
  </si>
  <si>
    <t>-</t>
    <phoneticPr fontId="42" type="noConversion"/>
  </si>
  <si>
    <r>
      <t>稅前淨利</t>
    </r>
    <r>
      <rPr>
        <sz val="10"/>
        <color rgb="FF000000"/>
        <rFont val="標楷體"/>
        <family val="4"/>
        <charset val="136"/>
      </rPr>
      <t>(A-B+C+D+E)</t>
    </r>
  </si>
  <si>
    <t>單位：人、％</t>
    <phoneticPr fontId="42" type="noConversion"/>
  </si>
  <si>
    <t>國別</t>
    <phoneticPr fontId="42" type="noConversion"/>
  </si>
  <si>
    <t>移工匯兌部門換匯與評價(損)益統計表</t>
    <phoneticPr fontId="2" type="noConversion"/>
  </si>
  <si>
    <t>檢查基準日當年度各月</t>
    <phoneticPr fontId="2" type="noConversion"/>
  </si>
  <si>
    <t>合計</t>
    <phoneticPr fontId="2" type="noConversion"/>
  </si>
  <si>
    <t>A.移工部門已實現換匯(損)益</t>
    <phoneticPr fontId="2" type="noConversion"/>
  </si>
  <si>
    <t>B.移工部門每月外幣部位評價(損)益</t>
    <phoneticPr fontId="2" type="noConversion"/>
  </si>
  <si>
    <t xml:space="preserve">    美金部位評價(損)益=美金部位*匯率差</t>
    <phoneticPr fontId="2" type="noConversion"/>
  </si>
  <si>
    <t xml:space="preserve">        美金部位</t>
    <phoneticPr fontId="2" type="noConversion"/>
  </si>
  <si>
    <t xml:space="preserve">            評價匯率</t>
    <phoneticPr fontId="2" type="noConversion"/>
  </si>
  <si>
    <t xml:space="preserve">            匯率差</t>
    <phoneticPr fontId="2" type="noConversion"/>
  </si>
  <si>
    <t xml:space="preserve">    雜幣部位評價(損)益=雜幣部位*匯率差</t>
    <phoneticPr fontId="2" type="noConversion"/>
  </si>
  <si>
    <t>檢查基準日前一年度各月</t>
    <phoneticPr fontId="2" type="noConversion"/>
  </si>
  <si>
    <t>檢查基準日前二年度各月</t>
    <phoneticPr fontId="2" type="noConversion"/>
  </si>
  <si>
    <t>A3</t>
    <phoneticPr fontId="2" type="noConversion"/>
  </si>
  <si>
    <t>單位：千元</t>
    <phoneticPr fontId="2" type="noConversion"/>
  </si>
  <si>
    <r>
      <t>主管：　　　　　　　     經辦：　　　　 　　            附表：</t>
    </r>
    <r>
      <rPr>
        <b/>
        <sz val="14"/>
        <color rgb="FF000000"/>
        <rFont val="Times New Roman"/>
        <family val="1"/>
      </rPr>
      <t>A1</t>
    </r>
    <phoneticPr fontId="3" type="noConversion"/>
  </si>
  <si>
    <r>
      <t>主管：　　　　　　　　     經辦：　　　　　　 　　            附表：</t>
    </r>
    <r>
      <rPr>
        <b/>
        <sz val="14"/>
        <color rgb="FF000000"/>
        <rFont val="Times New Roman"/>
        <family val="1"/>
      </rPr>
      <t>A2</t>
    </r>
    <phoneticPr fontId="3" type="noConversion"/>
  </si>
  <si>
    <r>
      <t>主管：　　　　　　　　     經辦：　　　　　　 　　            附表：</t>
    </r>
    <r>
      <rPr>
        <b/>
        <sz val="14"/>
        <color rgb="FF000000"/>
        <rFont val="Times New Roman"/>
        <family val="1"/>
      </rPr>
      <t>A3</t>
    </r>
    <phoneticPr fontId="3" type="noConversion"/>
  </si>
  <si>
    <r>
      <t>主管：　　　　　　　　      　　　經辦：　　　　　　 　　           　    附表：</t>
    </r>
    <r>
      <rPr>
        <b/>
        <sz val="14"/>
        <rFont val="Times New Roman"/>
        <family val="1"/>
      </rPr>
      <t>B1</t>
    </r>
    <phoneticPr fontId="3" type="noConversion"/>
  </si>
  <si>
    <r>
      <t>主管：　　　　      　　　經辦：　　　　　　 　　           附表：</t>
    </r>
    <r>
      <rPr>
        <b/>
        <sz val="14"/>
        <color rgb="FF000000"/>
        <rFont val="Times New Roman"/>
        <family val="1"/>
      </rPr>
      <t>B2</t>
    </r>
    <phoneticPr fontId="3" type="noConversion"/>
  </si>
  <si>
    <r>
      <t>主管：　　　　　　　　     經辦：　　　　　　 　　          附表：</t>
    </r>
    <r>
      <rPr>
        <b/>
        <sz val="12"/>
        <color theme="1"/>
        <rFont val="Times New Roman"/>
        <family val="1"/>
      </rPr>
      <t>D1</t>
    </r>
    <phoneticPr fontId="2" type="noConversion"/>
  </si>
  <si>
    <r>
      <t>附表：</t>
    </r>
    <r>
      <rPr>
        <b/>
        <sz val="14"/>
        <color theme="1"/>
        <rFont val="Times New Roman"/>
        <family val="1"/>
      </rPr>
      <t>E1</t>
    </r>
    <phoneticPr fontId="2" type="noConversion"/>
  </si>
  <si>
    <r>
      <rPr>
        <sz val="12"/>
        <color rgb="FF000000"/>
        <rFont val="標楷體"/>
        <family val="4"/>
        <charset val="136"/>
      </rPr>
      <t>請提供檢查基準日前</t>
    </r>
    <r>
      <rPr>
        <sz val="12"/>
        <color rgb="FF000000"/>
        <rFont val="Times New Roman"/>
        <family val="1"/>
      </rPr>
      <t>3</t>
    </r>
    <r>
      <rPr>
        <sz val="12"/>
        <color rgb="FF000000"/>
        <rFont val="標楷體"/>
        <family val="4"/>
        <charset val="136"/>
      </rPr>
      <t>個月</t>
    </r>
    <r>
      <rPr>
        <sz val="12"/>
        <color rgb="FF000000"/>
        <rFont val="Times New Roman"/>
        <family val="1"/>
      </rPr>
      <t>(</t>
    </r>
    <r>
      <rPr>
        <sz val="12"/>
        <color rgb="FF000000"/>
        <rFont val="標楷體"/>
        <family val="4"/>
        <charset val="136"/>
      </rPr>
      <t>電子檔</t>
    </r>
    <r>
      <rPr>
        <sz val="12"/>
        <color rgb="FF000000"/>
        <rFont val="Times New Roman"/>
        <family val="1"/>
      </rPr>
      <t>)</t>
    </r>
    <phoneticPr fontId="2" type="noConversion"/>
  </si>
  <si>
    <r>
      <rPr>
        <sz val="12"/>
        <color rgb="FF000000"/>
        <rFont val="標楷體"/>
        <family val="4"/>
        <charset val="136"/>
      </rPr>
      <t>請提供檢查基準日前</t>
    </r>
    <r>
      <rPr>
        <sz val="12"/>
        <color rgb="FF000000"/>
        <rFont val="Times New Roman"/>
        <family val="1"/>
      </rPr>
      <t>6</t>
    </r>
    <r>
      <rPr>
        <sz val="12"/>
        <color rgb="FF000000"/>
        <rFont val="標楷體"/>
        <family val="4"/>
        <charset val="136"/>
      </rPr>
      <t>個月</t>
    </r>
    <r>
      <rPr>
        <sz val="12"/>
        <color rgb="FF000000"/>
        <rFont val="Times New Roman"/>
        <family val="1"/>
      </rPr>
      <t>(</t>
    </r>
    <r>
      <rPr>
        <sz val="12"/>
        <color rgb="FF000000"/>
        <rFont val="標楷體"/>
        <family val="4"/>
        <charset val="136"/>
      </rPr>
      <t>電子檔或紙本</t>
    </r>
    <r>
      <rPr>
        <sz val="12"/>
        <color rgb="FF000000"/>
        <rFont val="Times New Roman"/>
        <family val="1"/>
      </rPr>
      <t>)</t>
    </r>
    <phoneticPr fontId="2" type="noConversion"/>
  </si>
  <si>
    <t>主機、伺服器及網路設備清單</t>
    <phoneticPr fontId="2" type="noConversion"/>
  </si>
  <si>
    <t>網路架構圖(含雲端)</t>
    <phoneticPr fontId="2" type="noConversion"/>
  </si>
  <si>
    <r>
      <rPr>
        <sz val="12"/>
        <color theme="1"/>
        <rFont val="標楷體"/>
        <family val="4"/>
        <charset val="136"/>
      </rPr>
      <t>防火牆之安全規則</t>
    </r>
    <r>
      <rPr>
        <sz val="12"/>
        <color theme="1"/>
        <rFont val="Times New Roman"/>
        <family val="1"/>
      </rPr>
      <t>(</t>
    </r>
    <r>
      <rPr>
        <sz val="12"/>
        <color theme="1"/>
        <rFont val="標楷體"/>
        <family val="4"/>
        <charset val="136"/>
      </rPr>
      <t>含群組設定</t>
    </r>
    <r>
      <rPr>
        <sz val="12"/>
        <color theme="1"/>
        <rFont val="Times New Roman"/>
        <family val="1"/>
      </rPr>
      <t>)</t>
    </r>
    <phoneticPr fontId="2" type="noConversion"/>
  </si>
  <si>
    <t>客服人員可使用系統清單、網路架構圖、人員權限清單及清查紀錄</t>
    <phoneticPr fontId="2" type="noConversion"/>
  </si>
  <si>
    <r>
      <rPr>
        <sz val="12"/>
        <color theme="1"/>
        <rFont val="標楷體"/>
        <family val="4"/>
        <charset val="136"/>
      </rPr>
      <t>全公司個人電腦開放分享之資料夾、其現有內容清冊</t>
    </r>
    <r>
      <rPr>
        <sz val="12"/>
        <color theme="1"/>
        <rFont val="Times New Roman"/>
        <family val="1"/>
      </rPr>
      <t>(</t>
    </r>
    <r>
      <rPr>
        <sz val="12"/>
        <color theme="1"/>
        <rFont val="標楷體"/>
        <family val="4"/>
        <charset val="136"/>
      </rPr>
      <t>含所有伺服器、</t>
    </r>
    <r>
      <rPr>
        <sz val="12"/>
        <color theme="1"/>
        <rFont val="Times New Roman"/>
        <family val="1"/>
      </rPr>
      <t>PC</t>
    </r>
    <r>
      <rPr>
        <sz val="12"/>
        <color theme="1"/>
        <rFont val="標楷體"/>
        <family val="4"/>
        <charset val="136"/>
      </rPr>
      <t>及</t>
    </r>
    <r>
      <rPr>
        <sz val="12"/>
        <color theme="1"/>
        <rFont val="Times New Roman"/>
        <family val="1"/>
      </rPr>
      <t>NB)</t>
    </r>
    <r>
      <rPr>
        <sz val="12"/>
        <color theme="1"/>
        <rFont val="標楷體"/>
        <family val="4"/>
        <charset val="136"/>
      </rPr>
      <t>及定期清查紀錄</t>
    </r>
    <phoneticPr fontId="2" type="noConversion"/>
  </si>
  <si>
    <r>
      <rPr>
        <b/>
        <sz val="14"/>
        <color theme="1"/>
        <rFont val="標楷體"/>
        <family val="4"/>
        <charset val="136"/>
      </rPr>
      <t>主管：　　　　　　　　</t>
    </r>
    <r>
      <rPr>
        <b/>
        <sz val="14"/>
        <color theme="1"/>
        <rFont val="Times New Roman"/>
        <family val="1"/>
      </rPr>
      <t xml:space="preserve">      </t>
    </r>
    <r>
      <rPr>
        <b/>
        <sz val="14"/>
        <color theme="1"/>
        <rFont val="標楷體"/>
        <family val="4"/>
        <charset val="136"/>
      </rPr>
      <t>　　　經辦：　　　　　　</t>
    </r>
    <r>
      <rPr>
        <b/>
        <sz val="14"/>
        <color theme="1"/>
        <rFont val="Times New Roman"/>
        <family val="1"/>
      </rPr>
      <t xml:space="preserve"> </t>
    </r>
    <r>
      <rPr>
        <b/>
        <sz val="14"/>
        <color theme="1"/>
        <rFont val="標楷體"/>
        <family val="4"/>
        <charset val="136"/>
      </rPr>
      <t>　　</t>
    </r>
    <r>
      <rPr>
        <b/>
        <sz val="14"/>
        <color theme="1"/>
        <rFont val="Times New Roman"/>
        <family val="1"/>
      </rPr>
      <t xml:space="preserve">           </t>
    </r>
    <r>
      <rPr>
        <b/>
        <sz val="14"/>
        <color theme="1"/>
        <rFont val="標楷體"/>
        <family val="4"/>
        <charset val="136"/>
      </rPr>
      <t>　</t>
    </r>
    <r>
      <rPr>
        <b/>
        <sz val="14"/>
        <color theme="1"/>
        <rFont val="Times New Roman"/>
        <family val="1"/>
      </rPr>
      <t xml:space="preserve">    </t>
    </r>
    <r>
      <rPr>
        <b/>
        <sz val="14"/>
        <color theme="1"/>
        <rFont val="標楷體"/>
        <family val="4"/>
        <charset val="136"/>
      </rPr>
      <t>附表：</t>
    </r>
    <r>
      <rPr>
        <b/>
        <sz val="14"/>
        <color theme="1"/>
        <rFont val="Times New Roman"/>
        <family val="1"/>
      </rPr>
      <t>C1</t>
    </r>
    <phoneticPr fontId="2" type="noConversion"/>
  </si>
  <si>
    <r>
      <t>主管：　　　　　　　　     經辦：　　　　　　 　　          附表：</t>
    </r>
    <r>
      <rPr>
        <b/>
        <sz val="14"/>
        <color theme="1"/>
        <rFont val="Times New Roman"/>
        <family val="1"/>
      </rPr>
      <t>C2</t>
    </r>
    <phoneticPr fontId="2" type="noConversion"/>
  </si>
  <si>
    <r>
      <rPr>
        <b/>
        <sz val="14"/>
        <rFont val="標楷體"/>
        <family val="4"/>
        <charset val="136"/>
      </rPr>
      <t>(</t>
    </r>
    <r>
      <rPr>
        <sz val="14"/>
        <rFont val="標楷體"/>
        <family val="4"/>
        <charset val="136"/>
      </rPr>
      <t>一</t>
    </r>
    <r>
      <rPr>
        <b/>
        <sz val="14"/>
        <rFont val="標楷體"/>
        <family val="4"/>
        <charset val="136"/>
      </rPr>
      <t>)</t>
    </r>
    <r>
      <rPr>
        <sz val="14"/>
        <rFont val="標楷體"/>
        <family val="4"/>
        <charset val="136"/>
      </rPr>
      <t>主要資產與負債</t>
    </r>
    <phoneticPr fontId="42" type="noConversion"/>
  </si>
  <si>
    <r>
      <rPr>
        <b/>
        <sz val="14"/>
        <rFont val="標楷體"/>
        <family val="4"/>
        <charset val="136"/>
      </rPr>
      <t>(</t>
    </r>
    <r>
      <rPr>
        <sz val="14"/>
        <rFont val="標楷體"/>
        <family val="4"/>
        <charset val="136"/>
      </rPr>
      <t>四</t>
    </r>
    <r>
      <rPr>
        <b/>
        <sz val="14"/>
        <rFont val="標楷體"/>
        <family val="4"/>
        <charset val="136"/>
      </rPr>
      <t>)</t>
    </r>
    <r>
      <rPr>
        <sz val="14"/>
        <rFont val="標楷體"/>
        <family val="4"/>
        <charset val="136"/>
      </rPr>
      <t>國家別交易資料</t>
    </r>
    <r>
      <rPr>
        <b/>
        <sz val="10"/>
        <rFont val="標楷體"/>
        <family val="4"/>
        <charset val="136"/>
      </rPr>
      <t>(</t>
    </r>
    <r>
      <rPr>
        <sz val="10"/>
        <rFont val="標楷體"/>
        <family val="4"/>
        <charset val="136"/>
      </rPr>
      <t>累計</t>
    </r>
    <r>
      <rPr>
        <b/>
        <sz val="10"/>
        <rFont val="標楷體"/>
        <family val="4"/>
        <charset val="136"/>
      </rPr>
      <t>)</t>
    </r>
    <phoneticPr fontId="42" type="noConversion"/>
  </si>
  <si>
    <t>1. 全公司</t>
    <phoneticPr fontId="42" type="noConversion"/>
  </si>
  <si>
    <t>增減%</t>
  </si>
  <si>
    <t>筆數</t>
    <phoneticPr fontId="42" type="noConversion"/>
  </si>
  <si>
    <r>
      <rPr>
        <sz val="12"/>
        <rFont val="標楷體"/>
        <family val="4"/>
        <charset val="136"/>
      </rPr>
      <t>交易金額</t>
    </r>
    <r>
      <rPr>
        <sz val="8"/>
        <rFont val="標楷體"/>
        <family val="4"/>
        <charset val="136"/>
      </rPr>
      <t>(a)</t>
    </r>
    <phoneticPr fontId="42" type="noConversion"/>
  </si>
  <si>
    <r>
      <rPr>
        <sz val="12"/>
        <rFont val="標楷體"/>
        <family val="4"/>
        <charset val="136"/>
      </rPr>
      <t>交易金額</t>
    </r>
    <r>
      <rPr>
        <sz val="8"/>
        <rFont val="標楷體"/>
        <family val="4"/>
        <charset val="136"/>
      </rPr>
      <t>(b)</t>
    </r>
    <phoneticPr fontId="42" type="noConversion"/>
  </si>
  <si>
    <r>
      <rPr>
        <sz val="12"/>
        <rFont val="標楷體"/>
        <family val="4"/>
        <charset val="136"/>
      </rPr>
      <t>交易金額(c)</t>
    </r>
  </si>
  <si>
    <t>越南</t>
  </si>
  <si>
    <t>資產總額</t>
  </si>
  <si>
    <t>菲律賓</t>
  </si>
  <si>
    <t xml:space="preserve">  流動資產</t>
    <phoneticPr fontId="42" type="noConversion"/>
  </si>
  <si>
    <t>印尼</t>
  </si>
  <si>
    <t xml:space="preserve">  長期投資</t>
    <phoneticPr fontId="42" type="noConversion"/>
  </si>
  <si>
    <t>泰國</t>
  </si>
  <si>
    <t xml:space="preserve">  固定資產</t>
    <phoneticPr fontId="42" type="noConversion"/>
  </si>
  <si>
    <t>其他</t>
  </si>
  <si>
    <t xml:space="preserve">  無形資產</t>
    <phoneticPr fontId="42" type="noConversion"/>
  </si>
  <si>
    <t>合計</t>
  </si>
  <si>
    <t xml:space="preserve">  其他資產</t>
    <phoneticPr fontId="42" type="noConversion"/>
  </si>
  <si>
    <t>負債總額</t>
  </si>
  <si>
    <t xml:space="preserve">  流動負債</t>
    <phoneticPr fontId="42" type="noConversion"/>
  </si>
  <si>
    <r>
      <rPr>
        <b/>
        <sz val="14"/>
        <rFont val="標楷體"/>
        <family val="4"/>
        <charset val="136"/>
      </rPr>
      <t>(</t>
    </r>
    <r>
      <rPr>
        <sz val="14"/>
        <rFont val="標楷體"/>
        <family val="4"/>
        <charset val="136"/>
      </rPr>
      <t>五</t>
    </r>
    <r>
      <rPr>
        <b/>
        <sz val="14"/>
        <rFont val="標楷體"/>
        <family val="4"/>
        <charset val="136"/>
      </rPr>
      <t>)</t>
    </r>
    <r>
      <rPr>
        <sz val="14"/>
        <rFont val="標楷體"/>
        <family val="4"/>
        <charset val="136"/>
      </rPr>
      <t>客戶繳款方式統計</t>
    </r>
    <r>
      <rPr>
        <b/>
        <sz val="10"/>
        <rFont val="標楷體"/>
        <family val="4"/>
        <charset val="136"/>
      </rPr>
      <t>(</t>
    </r>
    <r>
      <rPr>
        <sz val="10"/>
        <rFont val="標楷體"/>
        <family val="4"/>
        <charset val="136"/>
      </rPr>
      <t>累計</t>
    </r>
    <r>
      <rPr>
        <b/>
        <sz val="10"/>
        <rFont val="標楷體"/>
        <family val="4"/>
        <charset val="136"/>
      </rPr>
      <t>)</t>
    </r>
    <phoneticPr fontId="42" type="noConversion"/>
  </si>
  <si>
    <t xml:space="preserve">  其他負債</t>
    <phoneticPr fontId="42" type="noConversion"/>
  </si>
  <si>
    <t>股東權益</t>
    <phoneticPr fontId="42" type="noConversion"/>
  </si>
  <si>
    <t xml:space="preserve">  股本</t>
    <phoneticPr fontId="42" type="noConversion"/>
  </si>
  <si>
    <t>虛擬帳戶收款</t>
    <phoneticPr fontId="42" type="noConversion"/>
  </si>
  <si>
    <t xml:space="preserve">  保留盈餘</t>
    <phoneticPr fontId="42" type="noConversion"/>
  </si>
  <si>
    <t>超商代收款</t>
    <phoneticPr fontId="42" type="noConversion"/>
  </si>
  <si>
    <t xml:space="preserve">  其他項目</t>
    <phoneticPr fontId="42" type="noConversion"/>
  </si>
  <si>
    <t>銀行匯入</t>
    <phoneticPr fontId="42" type="noConversion"/>
  </si>
  <si>
    <r>
      <t>其他方式</t>
    </r>
    <r>
      <rPr>
        <sz val="10"/>
        <rFont val="標楷體"/>
        <family val="4"/>
        <charset val="136"/>
      </rPr>
      <t>(ATM...)</t>
    </r>
    <phoneticPr fontId="42" type="noConversion"/>
  </si>
  <si>
    <t xml:space="preserve">  營運資金</t>
    <phoneticPr fontId="42" type="noConversion"/>
  </si>
  <si>
    <r>
      <rPr>
        <b/>
        <sz val="14"/>
        <rFont val="標楷體"/>
        <family val="4"/>
        <charset val="136"/>
      </rPr>
      <t>(</t>
    </r>
    <r>
      <rPr>
        <sz val="14"/>
        <rFont val="標楷體"/>
        <family val="4"/>
        <charset val="136"/>
      </rPr>
      <t>二</t>
    </r>
    <r>
      <rPr>
        <b/>
        <sz val="14"/>
        <rFont val="標楷體"/>
        <family val="4"/>
        <charset val="136"/>
      </rPr>
      <t>)</t>
    </r>
    <r>
      <rPr>
        <sz val="14"/>
        <rFont val="標楷體"/>
        <family val="4"/>
        <charset val="136"/>
      </rPr>
      <t>經營外籍移工國外小額匯兌業務部門收支情形</t>
    </r>
    <phoneticPr fontId="42" type="noConversion"/>
  </si>
  <si>
    <r>
      <rPr>
        <b/>
        <sz val="14"/>
        <rFont val="標楷體"/>
        <family val="4"/>
        <charset val="136"/>
      </rPr>
      <t>(</t>
    </r>
    <r>
      <rPr>
        <sz val="14"/>
        <rFont val="標楷體"/>
        <family val="4"/>
        <charset val="136"/>
      </rPr>
      <t>三</t>
    </r>
    <r>
      <rPr>
        <b/>
        <sz val="14"/>
        <rFont val="標楷體"/>
        <family val="4"/>
        <charset val="136"/>
      </rPr>
      <t>)</t>
    </r>
    <r>
      <rPr>
        <sz val="14"/>
        <rFont val="標楷體"/>
        <family val="4"/>
        <charset val="136"/>
      </rPr>
      <t>註冊客戶人數</t>
    </r>
    <r>
      <rPr>
        <b/>
        <sz val="10"/>
        <rFont val="標楷體"/>
        <family val="4"/>
        <charset val="136"/>
      </rPr>
      <t>(</t>
    </r>
    <r>
      <rPr>
        <sz val="10"/>
        <rFont val="標楷體"/>
        <family val="4"/>
        <charset val="136"/>
      </rPr>
      <t>有效用戶人數</t>
    </r>
    <r>
      <rPr>
        <b/>
        <sz val="10"/>
        <rFont val="標楷體"/>
        <family val="4"/>
        <charset val="136"/>
      </rPr>
      <t>)</t>
    </r>
    <phoneticPr fontId="42" type="noConversion"/>
  </si>
  <si>
    <t>主機、伺服器及網路設備清單</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</si>
</sst>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76" formatCode="_-* #,##0_-;\-* #,##0_-;_-* &quot;-&quot;??_-;_-@_-"/>
    <numFmt numFmtId="177" formatCode="[$-404]e/m/d;@"/>
    <numFmt numFmtId="178" formatCode="[$-F800]dddd\,\ mmmm\ dd\,\ yyyy"/>
    <numFmt numFmtId="179" formatCode="#,##0_ "/>
    <numFmt numFmtId="180" formatCode="0.0_ "/>
    <numFmt numFmtId="181" formatCode="#,##0.00_ "/>
    <numFmt numFmtId="182" formatCode="#,##0_);[Red]\(#,##0\)"/>
    <numFmt numFmtId="183" formatCode="_-* #,##0.000_-;\-* #,##0.000_-;_-* &quot;-&quot;??_-;_-@_-"/>
    <numFmt numFmtId="184" formatCode="0.00_);[Red]\(0.00\)"/>
    <numFmt numFmtId="185" formatCode="e/mm/dd"/>
  </numFmts>
  <fonts count="62" x14ac:knownFonts="1">
    <font>
      <sz val="12"/>
      <color theme="1"/>
      <name val="新細明體"/>
      <family val="2"/>
      <charset val="136"/>
      <scheme val="minor"/>
    </font>
    <font>
      <b/>
      <sz val="12"/>
      <color rgb="FF000000"/>
      <name val="標楷體"/>
      <family val="4"/>
      <charset val="136"/>
    </font>
    <font>
      <sz val="9"/>
      <name val="新細明體"/>
      <family val="2"/>
      <charset val="136"/>
      <scheme val="minor"/>
    </font>
    <font>
      <sz val="9"/>
      <name val="新細明體"/>
      <family val="1"/>
      <charset val="136"/>
    </font>
    <font>
      <sz val="12"/>
      <color rgb="FF000000"/>
      <name val="標楷體"/>
      <family val="4"/>
      <charset val="136"/>
    </font>
    <font>
      <sz val="10"/>
      <color rgb="FF000000"/>
      <name val="標楷體"/>
      <family val="4"/>
      <charset val="136"/>
    </font>
    <font>
      <b/>
      <sz val="12"/>
      <color rgb="FFFF0000"/>
      <name val="標楷體"/>
      <family val="4"/>
      <charset val="136"/>
    </font>
    <font>
      <sz val="12"/>
      <color rgb="FF000000"/>
      <name val="Times New Roman"/>
      <family val="1"/>
    </font>
    <font>
      <sz val="12"/>
      <color theme="1"/>
      <name val="標楷體"/>
      <family val="4"/>
      <charset val="136"/>
    </font>
    <font>
      <sz val="12"/>
      <color theme="1"/>
      <name val="新細明體"/>
      <family val="2"/>
      <charset val="136"/>
      <scheme val="minor"/>
    </font>
    <font>
      <sz val="14"/>
      <name val="標楷體"/>
      <family val="4"/>
      <charset val="136"/>
    </font>
    <font>
      <sz val="12"/>
      <name val="標楷體"/>
      <family val="4"/>
      <charset val="136"/>
    </font>
    <font>
      <sz val="12"/>
      <name val="新細明體"/>
      <family val="1"/>
      <charset val="136"/>
    </font>
    <font>
      <sz val="12"/>
      <color indexed="8"/>
      <name val="標楷體"/>
      <family val="4"/>
      <charset val="136"/>
    </font>
    <font>
      <sz val="14"/>
      <color theme="1"/>
      <name val="標楷體"/>
      <family val="4"/>
      <charset val="136"/>
    </font>
    <font>
      <b/>
      <sz val="14"/>
      <color theme="1"/>
      <name val="標楷體"/>
      <family val="4"/>
      <charset val="136"/>
    </font>
    <font>
      <sz val="9"/>
      <name val="新細明體"/>
      <family val="3"/>
      <charset val="136"/>
      <scheme val="minor"/>
    </font>
    <font>
      <sz val="16"/>
      <color theme="1"/>
      <name val="標楷體"/>
      <family val="4"/>
      <charset val="136"/>
    </font>
    <font>
      <b/>
      <sz val="15"/>
      <color rgb="FF000000"/>
      <name val="標楷體"/>
      <family val="4"/>
      <charset val="136"/>
    </font>
    <font>
      <b/>
      <sz val="14"/>
      <color rgb="FF000000"/>
      <name val="標楷體"/>
      <family val="4"/>
      <charset val="136"/>
    </font>
    <font>
      <sz val="14"/>
      <color rgb="FF000000"/>
      <name val="標楷體"/>
      <family val="4"/>
      <charset val="136"/>
    </font>
    <font>
      <u/>
      <sz val="12"/>
      <color theme="10"/>
      <name val="新細明體"/>
      <family val="2"/>
      <charset val="136"/>
      <scheme val="minor"/>
    </font>
    <font>
      <u/>
      <sz val="12"/>
      <color theme="10"/>
      <name val="標楷體"/>
      <family val="4"/>
      <charset val="136"/>
    </font>
    <font>
      <b/>
      <sz val="16"/>
      <color rgb="FF000000"/>
      <name val="標楷體"/>
      <family val="4"/>
      <charset val="136"/>
    </font>
    <font>
      <sz val="14"/>
      <color theme="1"/>
      <name val="新細明體"/>
      <family val="2"/>
      <charset val="136"/>
      <scheme val="minor"/>
    </font>
    <font>
      <sz val="12"/>
      <color theme="1"/>
      <name val="Times New Roman"/>
      <family val="1"/>
    </font>
    <font>
      <b/>
      <sz val="9"/>
      <color indexed="81"/>
      <name val="細明體"/>
      <family val="3"/>
      <charset val="136"/>
    </font>
    <font>
      <b/>
      <sz val="12"/>
      <color theme="1"/>
      <name val="標楷體"/>
      <family val="4"/>
      <charset val="136"/>
    </font>
    <font>
      <sz val="12"/>
      <color theme="0" tint="-0.34998626667073579"/>
      <name val="標楷體"/>
      <family val="4"/>
      <charset val="136"/>
    </font>
    <font>
      <b/>
      <sz val="10"/>
      <color rgb="FF000000"/>
      <name val="標楷體"/>
      <family val="4"/>
      <charset val="136"/>
    </font>
    <font>
      <b/>
      <sz val="14"/>
      <name val="標楷體"/>
      <family val="4"/>
      <charset val="136"/>
    </font>
    <font>
      <u/>
      <sz val="12"/>
      <color theme="1"/>
      <name val="標楷體"/>
      <family val="4"/>
      <charset val="136"/>
    </font>
    <font>
      <b/>
      <sz val="14"/>
      <color theme="1"/>
      <name val="Times New Roman"/>
      <family val="1"/>
    </font>
    <font>
      <sz val="10"/>
      <color rgb="FF000000"/>
      <name val="Times New Roman"/>
      <family val="1"/>
    </font>
    <font>
      <b/>
      <sz val="16"/>
      <name val="標楷體"/>
      <family val="4"/>
      <charset val="136"/>
    </font>
    <font>
      <b/>
      <sz val="12"/>
      <name val="標楷體"/>
      <family val="4"/>
      <charset val="136"/>
    </font>
    <font>
      <sz val="14"/>
      <color theme="1"/>
      <name val="新細明體"/>
      <family val="1"/>
      <charset val="136"/>
    </font>
    <font>
      <sz val="14"/>
      <color theme="1"/>
      <name val="標楷體"/>
      <family val="1"/>
      <charset val="136"/>
    </font>
    <font>
      <sz val="12"/>
      <name val="Times New Roman"/>
      <family val="1"/>
    </font>
    <font>
      <sz val="12"/>
      <name val="Times New Roman"/>
      <family val="4"/>
      <charset val="136"/>
    </font>
    <font>
      <b/>
      <sz val="14"/>
      <color theme="1"/>
      <name val="Times New Roman"/>
      <family val="4"/>
      <charset val="136"/>
    </font>
    <font>
      <b/>
      <sz val="16"/>
      <color theme="1"/>
      <name val="標楷體"/>
      <family val="4"/>
      <charset val="136"/>
    </font>
    <font>
      <sz val="9"/>
      <name val="細明體"/>
      <family val="3"/>
      <charset val="136"/>
    </font>
    <font>
      <b/>
      <sz val="14"/>
      <name val="Times New Roman"/>
      <family val="1"/>
    </font>
    <font>
      <sz val="10"/>
      <name val="標楷體"/>
      <family val="4"/>
      <charset val="136"/>
    </font>
    <font>
      <b/>
      <sz val="16"/>
      <name val="微軟正黑體"/>
      <family val="2"/>
      <charset val="136"/>
    </font>
    <font>
      <sz val="12"/>
      <color theme="1"/>
      <name val="微軟正黑體"/>
      <family val="2"/>
      <charset val="136"/>
    </font>
    <font>
      <b/>
      <sz val="12"/>
      <name val="微軟正黑體"/>
      <family val="2"/>
      <charset val="136"/>
    </font>
    <font>
      <b/>
      <sz val="12"/>
      <color theme="1"/>
      <name val="微軟正黑體"/>
      <family val="2"/>
      <charset val="136"/>
    </font>
    <font>
      <sz val="9"/>
      <color theme="1"/>
      <name val="微軟正黑體"/>
      <family val="2"/>
      <charset val="136"/>
    </font>
    <font>
      <sz val="12"/>
      <name val="微軟正黑體"/>
      <family val="2"/>
      <charset val="136"/>
    </font>
    <font>
      <sz val="9"/>
      <name val="微軟正黑體"/>
      <family val="2"/>
      <charset val="136"/>
    </font>
    <font>
      <sz val="9"/>
      <color theme="0" tint="-0.34998626667073579"/>
      <name val="微軟正黑體"/>
      <family val="2"/>
      <charset val="136"/>
    </font>
    <font>
      <sz val="12"/>
      <color theme="0" tint="-0.34998626667073579"/>
      <name val="微軟正黑體"/>
      <family val="2"/>
      <charset val="136"/>
    </font>
    <font>
      <b/>
      <sz val="14"/>
      <color rgb="FF000000"/>
      <name val="Times New Roman"/>
      <family val="1"/>
    </font>
    <font>
      <b/>
      <sz val="12"/>
      <color theme="1"/>
      <name val="Times New Roman"/>
      <family val="1"/>
    </font>
    <font>
      <sz val="12"/>
      <color rgb="FF000000"/>
      <name val="Times New Roman"/>
      <family val="4"/>
      <charset val="136"/>
    </font>
    <font>
      <sz val="12"/>
      <color theme="1"/>
      <name val="Times New Roman"/>
      <family val="4"/>
      <charset val="136"/>
    </font>
    <font>
      <b/>
      <sz val="10"/>
      <name val="標楷體"/>
      <family val="4"/>
      <charset val="136"/>
    </font>
    <font>
      <sz val="8"/>
      <name val="標楷體"/>
      <family val="4"/>
      <charset val="136"/>
    </font>
    <font>
      <sz val="11"/>
      <name val="標楷體"/>
      <family val="4"/>
      <charset val="136"/>
    </font>
    <font>
      <sz val="11"/>
      <color rgb="FF000000"/>
      <name val="標楷體"/>
      <family val="4"/>
      <charset val="136"/>
    </font>
  </fonts>
  <fills count="12">
    <fill>
      <patternFill patternType="none"/>
    </fill>
    <fill>
      <patternFill patternType="gray125"/>
    </fill>
    <fill>
      <patternFill patternType="solid">
        <fgColor theme="2" tint="-9.9948118533890809E-2"/>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FF"/>
        <bgColor indexed="64"/>
      </patternFill>
    </fill>
    <fill>
      <patternFill patternType="solid">
        <fgColor indexed="5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s>
  <borders count="72">
    <border>
      <left/>
      <right/>
      <top/>
      <bottom/>
      <diagonal/>
    </border>
    <border>
      <left/>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style="medium">
        <color auto="1"/>
      </top>
      <bottom/>
      <diagonal/>
    </border>
    <border>
      <left/>
      <right/>
      <top style="medium">
        <color auto="1"/>
      </top>
      <bottom style="medium">
        <color auto="1"/>
      </bottom>
      <diagonal/>
    </border>
    <border>
      <left/>
      <right style="hair">
        <color auto="1"/>
      </right>
      <top style="medium">
        <color auto="1"/>
      </top>
      <bottom style="medium">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diagonal/>
    </border>
    <border>
      <left style="medium">
        <color auto="1"/>
      </left>
      <right/>
      <top/>
      <bottom style="medium">
        <color auto="1"/>
      </bottom>
      <diagonal/>
    </border>
    <border>
      <left style="hair">
        <color auto="1"/>
      </left>
      <right style="medium">
        <color auto="1"/>
      </right>
      <top style="hair">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bottom style="hair">
        <color auto="1"/>
      </bottom>
      <diagonal/>
    </border>
    <border>
      <left/>
      <right/>
      <top/>
      <bottom style="hair">
        <color auto="1"/>
      </bottom>
      <diagonal/>
    </border>
    <border>
      <left style="medium">
        <color auto="1"/>
      </left>
      <right style="hair">
        <color auto="1"/>
      </right>
      <top style="medium">
        <color auto="1"/>
      </top>
      <bottom/>
      <diagonal/>
    </border>
    <border>
      <left style="hair">
        <color auto="1"/>
      </left>
      <right style="hair">
        <color auto="1"/>
      </right>
      <top/>
      <bottom style="hair">
        <color auto="1"/>
      </bottom>
      <diagonal/>
    </border>
    <border>
      <left/>
      <right style="hair">
        <color auto="1"/>
      </right>
      <top/>
      <bottom/>
      <diagonal/>
    </border>
    <border>
      <left style="hair">
        <color auto="1"/>
      </left>
      <right style="medium">
        <color auto="1"/>
      </right>
      <top/>
      <bottom style="hair">
        <color auto="1"/>
      </bottom>
      <diagonal/>
    </border>
    <border>
      <left style="hair">
        <color auto="1"/>
      </left>
      <right style="hair">
        <color auto="1"/>
      </right>
      <top/>
      <bottom style="medium">
        <color auto="1"/>
      </bottom>
      <diagonal/>
    </border>
    <border>
      <left style="medium">
        <color auto="1"/>
      </left>
      <right style="hair">
        <color auto="1"/>
      </right>
      <top/>
      <bottom/>
      <diagonal/>
    </border>
    <border>
      <left style="medium">
        <color auto="1"/>
      </left>
      <right style="hair">
        <color auto="1"/>
      </right>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medium">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rgb="FF000000"/>
      </top>
      <bottom/>
      <diagonal/>
    </border>
  </borders>
  <cellStyleXfs count="6">
    <xf numFmtId="0" fontId="0" fillId="0" borderId="0">
      <alignment vertical="center"/>
    </xf>
    <xf numFmtId="43" fontId="9" fillId="0" borderId="0" applyFont="0" applyFill="0" applyBorder="0" applyAlignment="0" applyProtection="0">
      <alignment vertical="center"/>
    </xf>
    <xf numFmtId="0" fontId="12" fillId="0" borderId="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33" fillId="0" borderId="0"/>
  </cellStyleXfs>
  <cellXfs count="334">
    <xf numFmtId="0" fontId="0" fillId="0" borderId="0" xfId="0">
      <alignment vertical="center"/>
    </xf>
    <xf numFmtId="0" fontId="8" fillId="0" borderId="0" xfId="0" applyFont="1">
      <alignment vertical="center"/>
    </xf>
    <xf numFmtId="0" fontId="8" fillId="0" borderId="22" xfId="0" applyFont="1" applyBorder="1">
      <alignment vertical="center"/>
    </xf>
    <xf numFmtId="0" fontId="8" fillId="0" borderId="0" xfId="0" applyFont="1" applyAlignment="1">
      <alignment horizontal="left" vertical="center"/>
    </xf>
    <xf numFmtId="0" fontId="11" fillId="0" borderId="0" xfId="0" applyFont="1">
      <alignment vertical="center"/>
    </xf>
    <xf numFmtId="0" fontId="0" fillId="0" borderId="22" xfId="0" applyBorder="1">
      <alignment vertical="center"/>
    </xf>
    <xf numFmtId="0" fontId="0" fillId="0" borderId="0" xfId="0" applyAlignment="1"/>
    <xf numFmtId="0" fontId="8" fillId="2" borderId="22" xfId="0" applyFont="1" applyFill="1" applyBorder="1">
      <alignment vertical="center"/>
    </xf>
    <xf numFmtId="0" fontId="8" fillId="2" borderId="22" xfId="0" applyFont="1" applyFill="1" applyBorder="1" applyAlignment="1">
      <alignment vertical="center" wrapText="1"/>
    </xf>
    <xf numFmtId="0" fontId="15" fillId="4" borderId="22" xfId="0" applyFont="1" applyFill="1" applyBorder="1" applyAlignment="1">
      <alignment horizontal="center" vertical="center"/>
    </xf>
    <xf numFmtId="0" fontId="8" fillId="0" borderId="0" xfId="0" applyFont="1" applyAlignment="1">
      <alignment vertical="center" wrapText="1"/>
    </xf>
    <xf numFmtId="0" fontId="14" fillId="0" borderId="0" xfId="0" applyFont="1">
      <alignment vertical="center"/>
    </xf>
    <xf numFmtId="0" fontId="14" fillId="0" borderId="22" xfId="0" applyFont="1" applyBorder="1">
      <alignment vertical="center"/>
    </xf>
    <xf numFmtId="0" fontId="8" fillId="0" borderId="22" xfId="0" applyFont="1" applyBorder="1" applyAlignment="1">
      <alignment wrapText="1"/>
    </xf>
    <xf numFmtId="0" fontId="8" fillId="0" borderId="22" xfId="0" applyFont="1" applyBorder="1" applyAlignment="1"/>
    <xf numFmtId="0" fontId="5" fillId="0" borderId="0" xfId="0" applyFont="1" applyAlignment="1">
      <alignment vertical="center" wrapText="1"/>
    </xf>
    <xf numFmtId="0" fontId="22" fillId="0" borderId="0" xfId="3" applyFont="1" applyAlignment="1">
      <alignment horizontal="center" vertical="center"/>
    </xf>
    <xf numFmtId="0" fontId="18" fillId="0" borderId="1" xfId="0" applyFont="1" applyBorder="1">
      <alignment vertical="center"/>
    </xf>
    <xf numFmtId="0" fontId="14" fillId="0" borderId="22" xfId="0" applyFont="1" applyBorder="1" applyAlignment="1">
      <alignment horizontal="center" vertical="center" wrapText="1"/>
    </xf>
    <xf numFmtId="0" fontId="20" fillId="0" borderId="1" xfId="0" applyFont="1" applyBorder="1">
      <alignment vertical="center"/>
    </xf>
    <xf numFmtId="0" fontId="19"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15" fillId="0" borderId="0" xfId="0" applyFont="1">
      <alignment vertical="center"/>
    </xf>
    <xf numFmtId="0" fontId="15" fillId="0" borderId="0" xfId="0" applyFont="1" applyAlignment="1"/>
    <xf numFmtId="0" fontId="27" fillId="0" borderId="0" xfId="0" applyFont="1" applyAlignment="1"/>
    <xf numFmtId="0" fontId="27" fillId="6" borderId="22" xfId="0" applyFont="1" applyFill="1" applyBorder="1">
      <alignment vertical="center"/>
    </xf>
    <xf numFmtId="177" fontId="14" fillId="0" borderId="22" xfId="0" applyNumberFormat="1" applyFont="1" applyBorder="1" applyAlignment="1">
      <alignment horizontal="left" vertical="center"/>
    </xf>
    <xf numFmtId="177" fontId="8" fillId="0" borderId="0" xfId="0" applyNumberFormat="1" applyFont="1" applyAlignment="1">
      <alignment horizontal="left" vertical="center"/>
    </xf>
    <xf numFmtId="0" fontId="28" fillId="0" borderId="0" xfId="0" applyFont="1">
      <alignment vertical="center"/>
    </xf>
    <xf numFmtId="177" fontId="28" fillId="0" borderId="0" xfId="0" applyNumberFormat="1" applyFont="1" applyAlignment="1">
      <alignment horizontal="left" vertical="center"/>
    </xf>
    <xf numFmtId="0" fontId="28" fillId="0" borderId="35" xfId="0" applyFont="1" applyBorder="1">
      <alignment vertical="center"/>
    </xf>
    <xf numFmtId="0" fontId="28" fillId="0" borderId="30" xfId="0" applyFont="1" applyBorder="1">
      <alignment vertical="center"/>
    </xf>
    <xf numFmtId="177" fontId="28" fillId="0" borderId="34" xfId="0" applyNumberFormat="1" applyFont="1" applyBorder="1" applyAlignment="1">
      <alignment horizontal="left" vertical="center"/>
    </xf>
    <xf numFmtId="177" fontId="28" fillId="0" borderId="34" xfId="0" applyNumberFormat="1" applyFont="1" applyBorder="1">
      <alignment vertical="center"/>
    </xf>
    <xf numFmtId="0" fontId="28" fillId="0" borderId="34" xfId="0" applyFont="1" applyBorder="1">
      <alignment vertical="center"/>
    </xf>
    <xf numFmtId="0" fontId="28" fillId="0" borderId="36" xfId="0" applyFont="1" applyBorder="1">
      <alignment vertical="center"/>
    </xf>
    <xf numFmtId="0" fontId="28" fillId="0" borderId="26" xfId="0" applyFont="1" applyBorder="1">
      <alignment vertical="center"/>
    </xf>
    <xf numFmtId="0" fontId="22" fillId="0" borderId="0" xfId="3" applyFont="1">
      <alignment vertical="center"/>
    </xf>
    <xf numFmtId="0" fontId="25" fillId="0" borderId="0" xfId="0" applyFont="1">
      <alignment vertical="center"/>
    </xf>
    <xf numFmtId="0" fontId="4" fillId="0" borderId="57" xfId="0" applyFont="1" applyBorder="1" applyAlignment="1">
      <alignment horizontal="justify" vertical="center" wrapText="1"/>
    </xf>
    <xf numFmtId="0" fontId="4" fillId="0" borderId="54" xfId="0" applyFont="1" applyBorder="1" applyAlignment="1">
      <alignment horizontal="justify" vertical="center" wrapText="1"/>
    </xf>
    <xf numFmtId="0" fontId="4" fillId="0" borderId="57" xfId="0" applyFont="1" applyBorder="1" applyAlignment="1">
      <alignment horizontal="center" vertical="center" wrapText="1"/>
    </xf>
    <xf numFmtId="0" fontId="23" fillId="0" borderId="0" xfId="0" applyFont="1">
      <alignment vertical="center"/>
    </xf>
    <xf numFmtId="0" fontId="14" fillId="0" borderId="0" xfId="0" applyFont="1" applyAlignment="1">
      <alignment horizontal="left" vertical="center" wrapText="1"/>
    </xf>
    <xf numFmtId="0" fontId="31" fillId="0" borderId="0" xfId="3" applyFont="1" applyFill="1" applyAlignment="1">
      <alignment horizontal="center" vertical="center"/>
    </xf>
    <xf numFmtId="0" fontId="14" fillId="0" borderId="22" xfId="0" applyFont="1" applyBorder="1" applyAlignment="1">
      <alignment horizontal="center" vertical="center"/>
    </xf>
    <xf numFmtId="0" fontId="14" fillId="0" borderId="22" xfId="0" applyFont="1" applyBorder="1" applyAlignment="1">
      <alignment horizontal="left" vertical="center" wrapText="1"/>
    </xf>
    <xf numFmtId="0" fontId="14" fillId="0" borderId="22" xfId="0" applyFont="1" applyBorder="1" applyAlignment="1">
      <alignment vertical="center" wrapText="1"/>
    </xf>
    <xf numFmtId="0" fontId="14" fillId="0" borderId="0" xfId="0" applyFont="1" applyAlignment="1">
      <alignment vertical="center" wrapText="1"/>
    </xf>
    <xf numFmtId="0" fontId="30" fillId="0" borderId="0" xfId="0" applyFont="1" applyAlignment="1">
      <alignment horizontal="left" vertical="center"/>
    </xf>
    <xf numFmtId="0" fontId="22" fillId="0" borderId="6" xfId="3" applyFont="1" applyFill="1" applyBorder="1" applyAlignment="1">
      <alignment horizontal="left" vertical="center"/>
    </xf>
    <xf numFmtId="0" fontId="22" fillId="0" borderId="6" xfId="3" applyFont="1" applyFill="1" applyBorder="1">
      <alignment vertical="center"/>
    </xf>
    <xf numFmtId="0" fontId="4" fillId="7" borderId="22" xfId="0" applyFont="1" applyFill="1" applyBorder="1" applyAlignment="1">
      <alignment horizontal="left" vertical="center"/>
    </xf>
    <xf numFmtId="0" fontId="25" fillId="0" borderId="0" xfId="0" applyFont="1" applyAlignment="1">
      <alignment vertical="center" wrapText="1"/>
    </xf>
    <xf numFmtId="0" fontId="13" fillId="8" borderId="22" xfId="0" applyFont="1" applyFill="1" applyBorder="1" applyAlignment="1">
      <alignment horizontal="center" vertical="center" wrapText="1"/>
    </xf>
    <xf numFmtId="0" fontId="35" fillId="0" borderId="0" xfId="0" applyFont="1">
      <alignment vertical="center"/>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8" xfId="0" applyFont="1" applyBorder="1">
      <alignment vertical="center"/>
    </xf>
    <xf numFmtId="0" fontId="4" fillId="0" borderId="29" xfId="0" applyFont="1" applyBorder="1">
      <alignment vertical="center"/>
    </xf>
    <xf numFmtId="0" fontId="4" fillId="0" borderId="13" xfId="0" applyFont="1" applyBorder="1">
      <alignment vertical="center"/>
    </xf>
    <xf numFmtId="0" fontId="4" fillId="0" borderId="52" xfId="0" applyFont="1" applyBorder="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1" fillId="0" borderId="0" xfId="0" applyFont="1" applyAlignment="1">
      <alignment vertical="center" wrapText="1"/>
    </xf>
    <xf numFmtId="0" fontId="29" fillId="0" borderId="0" xfId="0" applyFont="1">
      <alignment vertical="center"/>
    </xf>
    <xf numFmtId="0" fontId="6" fillId="0" borderId="0" xfId="0" applyFont="1" applyAlignment="1">
      <alignment horizontal="left" vertical="center"/>
    </xf>
    <xf numFmtId="0" fontId="5" fillId="0" borderId="0" xfId="0" applyFo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horizontal="left" vertical="center"/>
    </xf>
    <xf numFmtId="0" fontId="4" fillId="0" borderId="6" xfId="0" applyFont="1" applyBorder="1">
      <alignment vertical="center"/>
    </xf>
    <xf numFmtId="0" fontId="22" fillId="0" borderId="7" xfId="3" applyFont="1" applyFill="1" applyBorder="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43" xfId="0" applyFont="1" applyBorder="1" applyAlignment="1">
      <alignment horizontal="center" vertical="center" wrapText="1"/>
    </xf>
    <xf numFmtId="0" fontId="22" fillId="0" borderId="43" xfId="3" applyFont="1" applyFill="1" applyBorder="1" applyAlignment="1">
      <alignment horizontal="left" vertical="center"/>
    </xf>
    <xf numFmtId="0" fontId="4" fillId="0" borderId="43" xfId="0" applyFont="1" applyBorder="1">
      <alignment vertical="center"/>
    </xf>
    <xf numFmtId="0" fontId="4" fillId="0" borderId="45" xfId="0" applyFont="1" applyBorder="1">
      <alignment vertical="center"/>
    </xf>
    <xf numFmtId="0" fontId="4" fillId="0" borderId="6" xfId="0" applyFont="1" applyBorder="1" applyAlignment="1">
      <alignment horizontal="center" vertical="center" wrapText="1"/>
    </xf>
    <xf numFmtId="0" fontId="4" fillId="0" borderId="9" xfId="0" applyFont="1" applyBorder="1" applyAlignment="1">
      <alignment horizontal="left" vertical="center"/>
    </xf>
    <xf numFmtId="0" fontId="4" fillId="0" borderId="50" xfId="0" applyFont="1" applyBorder="1" applyAlignment="1">
      <alignment horizontal="left" vertical="center"/>
    </xf>
    <xf numFmtId="0" fontId="4" fillId="0" borderId="11" xfId="0" applyFont="1" applyBorder="1">
      <alignment vertical="center"/>
    </xf>
    <xf numFmtId="0" fontId="25" fillId="0" borderId="6" xfId="0" applyFont="1" applyBorder="1" applyAlignment="1">
      <alignment vertical="center" wrapText="1" shrinkToFit="1"/>
    </xf>
    <xf numFmtId="0" fontId="4" fillId="0" borderId="12" xfId="0" applyFont="1" applyBorder="1" applyAlignment="1">
      <alignment horizontal="center" vertical="center" wrapText="1"/>
    </xf>
    <xf numFmtId="0" fontId="7" fillId="0" borderId="12" xfId="0" applyFont="1" applyBorder="1" applyAlignment="1">
      <alignment vertical="center" wrapText="1" shrinkToFit="1"/>
    </xf>
    <xf numFmtId="0" fontId="4" fillId="0" borderId="14" xfId="0" applyFont="1" applyBorder="1" applyAlignment="1">
      <alignment horizontal="center" vertical="center" wrapText="1"/>
    </xf>
    <xf numFmtId="0" fontId="4" fillId="0" borderId="14" xfId="0" applyFont="1" applyBorder="1" applyAlignment="1">
      <alignment horizontal="left" vertical="center"/>
    </xf>
    <xf numFmtId="0" fontId="8" fillId="0" borderId="6" xfId="0" applyFont="1" applyBorder="1">
      <alignment vertical="center"/>
    </xf>
    <xf numFmtId="0" fontId="8" fillId="0" borderId="43" xfId="0" applyFont="1" applyBorder="1">
      <alignment vertical="center"/>
    </xf>
    <xf numFmtId="0" fontId="22" fillId="0" borderId="7" xfId="3" applyFont="1" applyFill="1" applyBorder="1">
      <alignment vertical="center"/>
    </xf>
    <xf numFmtId="0" fontId="4" fillId="0" borderId="12" xfId="0" applyFont="1" applyBorder="1" applyAlignment="1">
      <alignment horizontal="left" vertical="center"/>
    </xf>
    <xf numFmtId="0" fontId="4" fillId="0" borderId="12" xfId="0" applyFont="1" applyBorder="1">
      <alignment vertical="center"/>
    </xf>
    <xf numFmtId="0" fontId="4" fillId="0" borderId="37" xfId="0" applyFont="1" applyBorder="1">
      <alignment vertical="center"/>
    </xf>
    <xf numFmtId="0" fontId="8" fillId="0" borderId="14" xfId="0" applyFont="1" applyBorder="1" applyAlignment="1">
      <alignment horizontal="left" vertical="center"/>
    </xf>
    <xf numFmtId="0" fontId="4" fillId="0" borderId="14" xfId="0" applyFont="1" applyBorder="1">
      <alignment vertical="center"/>
    </xf>
    <xf numFmtId="0" fontId="4" fillId="0" borderId="15" xfId="0" applyFont="1" applyBorder="1">
      <alignment vertical="center"/>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50" xfId="0" applyFont="1" applyBorder="1" applyAlignment="1">
      <alignment horizontal="left" vertical="center"/>
    </xf>
    <xf numFmtId="0" fontId="8" fillId="0" borderId="44" xfId="0" applyFont="1" applyBorder="1" applyAlignment="1">
      <alignment horizontal="left" vertical="center"/>
    </xf>
    <xf numFmtId="0" fontId="22" fillId="0" borderId="13" xfId="3" applyFont="1" applyFill="1" applyBorder="1">
      <alignment vertical="center"/>
    </xf>
    <xf numFmtId="0" fontId="4" fillId="0" borderId="46" xfId="0" applyFont="1" applyBorder="1" applyAlignment="1">
      <alignment horizontal="center" vertical="center" wrapText="1"/>
    </xf>
    <xf numFmtId="0" fontId="22" fillId="0" borderId="43" xfId="3" applyFont="1" applyFill="1" applyBorder="1">
      <alignment vertical="center"/>
    </xf>
    <xf numFmtId="0" fontId="5" fillId="0" borderId="43" xfId="0" applyFont="1" applyBorder="1">
      <alignment vertical="center"/>
    </xf>
    <xf numFmtId="0" fontId="5" fillId="0" borderId="45" xfId="0" applyFont="1" applyBorder="1">
      <alignment vertical="center"/>
    </xf>
    <xf numFmtId="0" fontId="22" fillId="0" borderId="12" xfId="3" applyFont="1" applyFill="1" applyBorder="1">
      <alignment vertical="center"/>
    </xf>
    <xf numFmtId="0" fontId="5" fillId="0" borderId="12" xfId="0" applyFont="1" applyBorder="1">
      <alignment vertical="center"/>
    </xf>
    <xf numFmtId="0" fontId="5" fillId="0" borderId="37" xfId="0" applyFont="1" applyBorder="1">
      <alignment vertical="center"/>
    </xf>
    <xf numFmtId="0" fontId="5" fillId="0" borderId="14" xfId="0" applyFont="1" applyBorder="1">
      <alignment vertical="center"/>
    </xf>
    <xf numFmtId="0" fontId="5" fillId="0" borderId="15" xfId="0" applyFont="1" applyBorder="1">
      <alignment vertical="center"/>
    </xf>
    <xf numFmtId="0" fontId="1" fillId="0" borderId="0" xfId="0" applyFont="1" applyAlignment="1">
      <alignment horizontal="left" vertical="center"/>
    </xf>
    <xf numFmtId="0" fontId="1" fillId="0" borderId="0" xfId="0" applyFont="1">
      <alignment vertical="center"/>
    </xf>
    <xf numFmtId="0" fontId="27" fillId="0" borderId="0" xfId="0" applyFont="1">
      <alignment vertical="center"/>
    </xf>
    <xf numFmtId="0" fontId="4" fillId="0" borderId="0" xfId="0" applyFont="1" applyAlignment="1">
      <alignment vertical="center" wrapText="1"/>
    </xf>
    <xf numFmtId="0" fontId="25" fillId="0" borderId="43" xfId="0" applyFont="1" applyBorder="1" applyAlignment="1">
      <alignment vertical="center" wrapText="1"/>
    </xf>
    <xf numFmtId="0" fontId="25" fillId="0" borderId="6" xfId="0" applyFont="1" applyBorder="1" applyAlignment="1">
      <alignment vertical="center" wrapText="1"/>
    </xf>
    <xf numFmtId="0" fontId="7" fillId="0" borderId="6" xfId="0" applyFont="1" applyBorder="1" applyAlignment="1">
      <alignment vertical="center" wrapText="1" shrinkToFit="1"/>
    </xf>
    <xf numFmtId="0" fontId="7" fillId="0" borderId="14" xfId="0" applyFont="1" applyBorder="1" applyAlignment="1">
      <alignment vertical="center" wrapText="1" shrinkToFit="1"/>
    </xf>
    <xf numFmtId="0" fontId="7" fillId="0" borderId="6" xfId="0" applyFont="1" applyBorder="1" applyAlignment="1">
      <alignment horizontal="justify" vertical="center" wrapText="1"/>
    </xf>
    <xf numFmtId="0" fontId="25" fillId="0" borderId="40" xfId="0" applyFont="1" applyBorder="1" applyAlignment="1">
      <alignment vertical="center" wrapText="1"/>
    </xf>
    <xf numFmtId="0" fontId="7" fillId="0" borderId="38" xfId="0" applyFont="1" applyBorder="1" applyAlignment="1">
      <alignment vertical="center" wrapText="1" shrinkToFit="1"/>
    </xf>
    <xf numFmtId="0" fontId="25" fillId="0" borderId="6" xfId="0" applyFont="1" applyBorder="1">
      <alignment vertical="center"/>
    </xf>
    <xf numFmtId="0" fontId="25" fillId="0" borderId="6" xfId="0" applyFont="1" applyBorder="1" applyAlignment="1">
      <alignment horizontal="justify" vertical="center" wrapText="1"/>
    </xf>
    <xf numFmtId="0" fontId="25" fillId="0" borderId="31" xfId="0" applyFont="1" applyBorder="1" applyAlignment="1">
      <alignment horizontal="justify" vertical="center" wrapText="1"/>
    </xf>
    <xf numFmtId="0" fontId="7" fillId="0" borderId="1" xfId="0" applyFont="1" applyBorder="1" applyAlignment="1">
      <alignment vertical="center" wrapText="1" shrinkToFit="1"/>
    </xf>
    <xf numFmtId="0" fontId="37" fillId="0" borderId="22" xfId="0" applyFont="1" applyBorder="1">
      <alignment vertical="center"/>
    </xf>
    <xf numFmtId="0" fontId="8" fillId="0" borderId="6" xfId="0" applyFont="1" applyBorder="1" applyAlignment="1">
      <alignment vertical="center" wrapText="1"/>
    </xf>
    <xf numFmtId="0" fontId="38" fillId="0" borderId="6" xfId="0" applyFont="1" applyBorder="1" applyAlignment="1">
      <alignment vertical="center" wrapText="1"/>
    </xf>
    <xf numFmtId="0" fontId="39" fillId="0" borderId="6" xfId="0" applyFont="1" applyBorder="1" applyAlignment="1">
      <alignment vertical="center" wrapText="1"/>
    </xf>
    <xf numFmtId="0" fontId="38" fillId="0" borderId="6" xfId="0" applyFont="1" applyBorder="1" applyAlignment="1">
      <alignment vertical="center" wrapText="1" shrinkToFit="1"/>
    </xf>
    <xf numFmtId="0" fontId="11" fillId="0" borderId="6" xfId="0" applyFont="1" applyBorder="1" applyAlignment="1">
      <alignment vertical="center" wrapText="1" shrinkToFit="1"/>
    </xf>
    <xf numFmtId="0" fontId="11" fillId="0" borderId="6" xfId="0" applyFont="1" applyBorder="1" applyAlignment="1">
      <alignment vertical="center" wrapText="1"/>
    </xf>
    <xf numFmtId="0" fontId="38" fillId="0" borderId="7" xfId="0" applyFont="1" applyBorder="1" applyAlignment="1">
      <alignment vertical="center" wrapText="1"/>
    </xf>
    <xf numFmtId="0" fontId="11" fillId="0" borderId="43" xfId="0" applyFont="1" applyBorder="1">
      <alignment vertical="center"/>
    </xf>
    <xf numFmtId="0" fontId="38" fillId="0" borderId="7" xfId="0" applyFont="1" applyBorder="1" applyAlignment="1">
      <alignment vertical="center" wrapText="1" shrinkToFit="1"/>
    </xf>
    <xf numFmtId="0" fontId="38" fillId="0" borderId="12" xfId="0" applyFont="1" applyBorder="1" applyAlignment="1">
      <alignment vertical="center" wrapText="1" shrinkToFit="1"/>
    </xf>
    <xf numFmtId="0" fontId="38" fillId="0" borderId="38" xfId="0" applyFont="1" applyBorder="1" applyAlignment="1">
      <alignment vertical="center" wrapText="1" shrinkToFit="1"/>
    </xf>
    <xf numFmtId="0" fontId="11" fillId="0" borderId="41" xfId="0" applyFont="1" applyBorder="1" applyAlignment="1">
      <alignment vertical="center" wrapText="1" shrinkToFit="1"/>
    </xf>
    <xf numFmtId="0" fontId="40" fillId="0" borderId="0" xfId="0" applyFont="1">
      <alignment vertical="center"/>
    </xf>
    <xf numFmtId="0" fontId="41" fillId="0" borderId="0" xfId="0" applyFont="1" applyAlignment="1">
      <alignment horizontal="center" vertical="center"/>
    </xf>
    <xf numFmtId="0" fontId="25" fillId="0" borderId="63" xfId="0" applyFont="1" applyBorder="1" applyAlignment="1">
      <alignment vertical="center" wrapText="1"/>
    </xf>
    <xf numFmtId="0" fontId="22" fillId="0" borderId="63" xfId="3" applyFont="1" applyFill="1" applyBorder="1" applyAlignment="1">
      <alignment horizontal="left" vertical="center"/>
    </xf>
    <xf numFmtId="0" fontId="4"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left" vertical="top"/>
    </xf>
    <xf numFmtId="0" fontId="11" fillId="0" borderId="22" xfId="0" applyFont="1" applyBorder="1" applyAlignment="1">
      <alignment vertical="top"/>
    </xf>
    <xf numFmtId="0" fontId="11" fillId="0" borderId="0" xfId="0" applyFont="1" applyAlignment="1">
      <alignment horizontal="right" vertical="top"/>
    </xf>
    <xf numFmtId="0" fontId="46" fillId="0" borderId="0" xfId="0" applyFont="1">
      <alignment vertical="center"/>
    </xf>
    <xf numFmtId="176" fontId="46" fillId="0" borderId="0" xfId="1" applyNumberFormat="1" applyFont="1">
      <alignment vertical="center"/>
    </xf>
    <xf numFmtId="0" fontId="47" fillId="11" borderId="22" xfId="0" applyFont="1" applyFill="1" applyBorder="1" applyAlignment="1">
      <alignment horizontal="center" vertical="center"/>
    </xf>
    <xf numFmtId="0" fontId="48" fillId="10" borderId="0" xfId="0" applyFont="1" applyFill="1">
      <alignment vertical="center"/>
    </xf>
    <xf numFmtId="0" fontId="46" fillId="10" borderId="22" xfId="0" applyFont="1" applyFill="1" applyBorder="1" applyAlignment="1">
      <alignment horizontal="left" vertical="center"/>
    </xf>
    <xf numFmtId="182" fontId="49" fillId="10" borderId="22" xfId="1" applyNumberFormat="1" applyFont="1" applyFill="1" applyBorder="1">
      <alignment vertical="center"/>
    </xf>
    <xf numFmtId="0" fontId="46" fillId="10" borderId="0" xfId="0" applyFont="1" applyFill="1">
      <alignment vertical="center"/>
    </xf>
    <xf numFmtId="0" fontId="46" fillId="10" borderId="22" xfId="0" applyFont="1" applyFill="1" applyBorder="1" applyAlignment="1">
      <alignment horizontal="left" vertical="center" wrapText="1"/>
    </xf>
    <xf numFmtId="0" fontId="50" fillId="10" borderId="22" xfId="0" applyFont="1" applyFill="1" applyBorder="1" applyAlignment="1">
      <alignment horizontal="left" vertical="center"/>
    </xf>
    <xf numFmtId="176" fontId="51" fillId="10" borderId="22" xfId="1" applyNumberFormat="1" applyFont="1" applyFill="1" applyBorder="1">
      <alignment vertical="center"/>
    </xf>
    <xf numFmtId="0" fontId="52" fillId="10" borderId="22" xfId="0" applyFont="1" applyFill="1" applyBorder="1">
      <alignment vertical="center"/>
    </xf>
    <xf numFmtId="0" fontId="53" fillId="10" borderId="0" xfId="0" applyFont="1" applyFill="1">
      <alignment vertical="center"/>
    </xf>
    <xf numFmtId="183" fontId="51" fillId="10" borderId="22" xfId="1" applyNumberFormat="1" applyFont="1" applyFill="1" applyBorder="1">
      <alignment vertical="center"/>
    </xf>
    <xf numFmtId="184" fontId="51" fillId="10" borderId="22" xfId="1" applyNumberFormat="1" applyFont="1" applyFill="1" applyBorder="1">
      <alignment vertical="center"/>
    </xf>
    <xf numFmtId="176" fontId="49" fillId="10" borderId="22" xfId="1" applyNumberFormat="1" applyFont="1" applyFill="1" applyBorder="1">
      <alignment vertical="center"/>
    </xf>
    <xf numFmtId="0" fontId="21" fillId="0" borderId="43" xfId="3" applyFill="1" applyBorder="1" applyAlignment="1">
      <alignment vertical="center"/>
    </xf>
    <xf numFmtId="0" fontId="21" fillId="0" borderId="0" xfId="3" applyFill="1">
      <alignment vertical="center"/>
    </xf>
    <xf numFmtId="0" fontId="20" fillId="0" borderId="0" xfId="0" applyFont="1">
      <alignment vertical="center"/>
    </xf>
    <xf numFmtId="0" fontId="20" fillId="0" borderId="0" xfId="0" applyFont="1" applyAlignment="1">
      <alignment horizontal="right" vertical="center"/>
    </xf>
    <xf numFmtId="0" fontId="20" fillId="5" borderId="22" xfId="0" applyFont="1" applyFill="1" applyBorder="1" applyAlignment="1">
      <alignment horizontal="center" vertical="center" wrapText="1"/>
    </xf>
    <xf numFmtId="0" fontId="20" fillId="5" borderId="22" xfId="0" applyFont="1" applyFill="1" applyBorder="1" applyAlignment="1">
      <alignment horizontal="left" vertical="center" wrapText="1"/>
    </xf>
    <xf numFmtId="0" fontId="24" fillId="0" borderId="22" xfId="0" applyFont="1" applyBorder="1">
      <alignment vertical="center"/>
    </xf>
    <xf numFmtId="0" fontId="20" fillId="0" borderId="22" xfId="0" applyFont="1" applyBorder="1" applyAlignment="1">
      <alignment vertical="top" wrapText="1"/>
    </xf>
    <xf numFmtId="0" fontId="20" fillId="0" borderId="22" xfId="0" applyFont="1" applyBorder="1" applyAlignment="1">
      <alignment vertical="center" wrapText="1"/>
    </xf>
    <xf numFmtId="185" fontId="28" fillId="0" borderId="33" xfId="0" applyNumberFormat="1" applyFont="1" applyBorder="1" applyAlignment="1">
      <alignment horizontal="left" vertical="center"/>
    </xf>
    <xf numFmtId="0" fontId="47" fillId="11" borderId="22" xfId="1" applyNumberFormat="1" applyFont="1" applyFill="1" applyBorder="1" applyAlignment="1">
      <alignment horizontal="center" vertical="center"/>
    </xf>
    <xf numFmtId="0" fontId="57" fillId="0" borderId="6" xfId="0" applyFont="1" applyBorder="1" applyAlignment="1">
      <alignment vertical="center" wrapText="1"/>
    </xf>
    <xf numFmtId="0" fontId="8" fillId="0" borderId="6" xfId="0" applyFont="1" applyBorder="1" applyAlignment="1">
      <alignment horizontal="justify" vertical="center" wrapText="1"/>
    </xf>
    <xf numFmtId="0" fontId="57" fillId="0" borderId="6" xfId="0" applyFont="1" applyBorder="1" applyAlignment="1">
      <alignment horizontal="justify" vertical="center" wrapText="1"/>
    </xf>
    <xf numFmtId="0" fontId="5" fillId="0" borderId="0" xfId="0" applyFont="1" applyAlignment="1">
      <alignment horizontal="left" vertical="top"/>
    </xf>
    <xf numFmtId="0" fontId="10" fillId="0" borderId="0" xfId="0" applyFont="1" applyAlignment="1"/>
    <xf numFmtId="0" fontId="5" fillId="0" borderId="0" xfId="0" applyFont="1" applyAlignment="1"/>
    <xf numFmtId="0" fontId="10" fillId="0" borderId="0" xfId="0" applyFont="1">
      <alignment vertical="center"/>
    </xf>
    <xf numFmtId="0" fontId="11" fillId="0" borderId="0" xfId="0" applyFont="1" applyAlignment="1">
      <alignment vertical="top"/>
    </xf>
    <xf numFmtId="14" fontId="8" fillId="0" borderId="59" xfId="0" applyNumberFormat="1" applyFont="1" applyBorder="1" applyAlignment="1">
      <alignment horizontal="center" vertical="center"/>
    </xf>
    <xf numFmtId="0" fontId="8" fillId="0" borderId="24" xfId="0" applyFont="1" applyBorder="1" applyAlignment="1">
      <alignment horizontal="center" vertical="center" wrapText="1"/>
    </xf>
    <xf numFmtId="178" fontId="8" fillId="0" borderId="61" xfId="0" applyNumberFormat="1" applyFont="1" applyBorder="1" applyAlignment="1">
      <alignment horizontal="center" vertical="center"/>
    </xf>
    <xf numFmtId="178" fontId="8" fillId="0" borderId="62" xfId="0" applyNumberFormat="1" applyFont="1" applyBorder="1" applyAlignment="1">
      <alignment horizontal="center" vertical="center"/>
    </xf>
    <xf numFmtId="0" fontId="5" fillId="0" borderId="0" xfId="0" applyFont="1" applyAlignment="1">
      <alignment horizontal="center" vertical="top"/>
    </xf>
    <xf numFmtId="0" fontId="11" fillId="0" borderId="22" xfId="0" applyFont="1" applyBorder="1" applyAlignment="1">
      <alignment horizontal="center" vertical="top"/>
    </xf>
    <xf numFmtId="0" fontId="44" fillId="0" borderId="22" xfId="0" applyFont="1" applyBorder="1" applyAlignment="1">
      <alignment horizontal="center" vertical="top"/>
    </xf>
    <xf numFmtId="0" fontId="5" fillId="0" borderId="22" xfId="0" applyFont="1" applyBorder="1" applyAlignment="1">
      <alignment horizontal="center" vertical="top"/>
    </xf>
    <xf numFmtId="0" fontId="8" fillId="0" borderId="6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xf>
    <xf numFmtId="0" fontId="8" fillId="0" borderId="23" xfId="0" applyFont="1" applyBorder="1" applyAlignment="1">
      <alignment horizontal="center" vertical="center" wrapText="1"/>
    </xf>
    <xf numFmtId="0" fontId="11" fillId="0" borderId="22" xfId="0" applyFont="1" applyBorder="1" applyAlignment="1">
      <alignment horizontal="left" vertical="top"/>
    </xf>
    <xf numFmtId="179" fontId="4" fillId="0" borderId="22" xfId="0" applyNumberFormat="1" applyFont="1" applyBorder="1" applyAlignment="1">
      <alignment horizontal="right" vertical="center" wrapText="1"/>
    </xf>
    <xf numFmtId="180" fontId="4" fillId="0" borderId="22" xfId="0" applyNumberFormat="1" applyFont="1" applyBorder="1" applyAlignment="1">
      <alignment horizontal="right" vertical="center" wrapText="1"/>
    </xf>
    <xf numFmtId="0" fontId="11" fillId="9" borderId="65" xfId="0" applyFont="1" applyFill="1" applyBorder="1" applyAlignment="1">
      <alignment vertical="top"/>
    </xf>
    <xf numFmtId="179" fontId="4" fillId="0" borderId="22" xfId="0" applyNumberFormat="1" applyFont="1" applyBorder="1" applyAlignment="1">
      <alignment horizontal="right" vertical="center"/>
    </xf>
    <xf numFmtId="0" fontId="11" fillId="0" borderId="65" xfId="0" applyFont="1" applyBorder="1" applyAlignment="1">
      <alignment vertical="top"/>
    </xf>
    <xf numFmtId="179" fontId="4" fillId="0" borderId="22" xfId="0" applyNumberFormat="1" applyFont="1" applyBorder="1">
      <alignment vertical="center"/>
    </xf>
    <xf numFmtId="179" fontId="4" fillId="0" borderId="66" xfId="0" applyNumberFormat="1" applyFont="1" applyBorder="1" applyAlignment="1">
      <alignment horizontal="left" vertical="top"/>
    </xf>
    <xf numFmtId="0" fontId="11" fillId="0" borderId="0" xfId="0" applyFont="1" applyAlignment="1">
      <alignment horizontal="left" vertical="top"/>
    </xf>
    <xf numFmtId="3" fontId="4" fillId="0" borderId="0" xfId="0" applyNumberFormat="1" applyFont="1" applyAlignment="1">
      <alignment horizontal="right" vertical="center" wrapText="1"/>
    </xf>
    <xf numFmtId="9" fontId="4" fillId="0" borderId="0" xfId="0" applyNumberFormat="1" applyFont="1" applyAlignment="1">
      <alignment horizontal="right" vertical="center" wrapText="1"/>
    </xf>
    <xf numFmtId="0" fontId="11" fillId="0" borderId="69" xfId="0" applyFont="1" applyBorder="1" applyAlignment="1">
      <alignment vertical="top"/>
    </xf>
    <xf numFmtId="179" fontId="4" fillId="10" borderId="69" xfId="0" applyNumberFormat="1" applyFont="1" applyFill="1" applyBorder="1">
      <alignment vertical="center"/>
    </xf>
    <xf numFmtId="179" fontId="4" fillId="10" borderId="70" xfId="0" applyNumberFormat="1" applyFont="1" applyFill="1" applyBorder="1">
      <alignment vertical="center"/>
    </xf>
    <xf numFmtId="179" fontId="4" fillId="10" borderId="69" xfId="5" applyNumberFormat="1" applyFont="1" applyFill="1" applyBorder="1" applyAlignment="1">
      <alignment vertical="center"/>
    </xf>
    <xf numFmtId="179" fontId="4" fillId="10" borderId="70" xfId="5" applyNumberFormat="1" applyFont="1" applyFill="1" applyBorder="1" applyAlignment="1">
      <alignment vertical="center"/>
    </xf>
    <xf numFmtId="179" fontId="4" fillId="0" borderId="69" xfId="5" applyNumberFormat="1" applyFont="1" applyBorder="1" applyAlignment="1">
      <alignment vertical="center"/>
    </xf>
    <xf numFmtId="179" fontId="4" fillId="0" borderId="24" xfId="5" applyNumberFormat="1" applyFont="1" applyBorder="1" applyAlignment="1">
      <alignment vertical="center"/>
    </xf>
    <xf numFmtId="0" fontId="11" fillId="0" borderId="71" xfId="0" applyFont="1" applyBorder="1" applyAlignment="1">
      <alignment vertical="top"/>
    </xf>
    <xf numFmtId="179" fontId="4" fillId="0" borderId="24" xfId="0" applyNumberFormat="1" applyFont="1" applyBorder="1" applyAlignment="1">
      <alignment horizontal="right" vertical="center"/>
    </xf>
    <xf numFmtId="179" fontId="4" fillId="0" borderId="22" xfId="5" applyNumberFormat="1" applyFont="1" applyBorder="1" applyAlignment="1">
      <alignment horizontal="right" vertical="center" wrapText="1"/>
    </xf>
    <xf numFmtId="181" fontId="4" fillId="0" borderId="22" xfId="0" applyNumberFormat="1" applyFont="1" applyBorder="1" applyAlignment="1">
      <alignment horizontal="right" vertical="center" wrapText="1"/>
    </xf>
    <xf numFmtId="181" fontId="4" fillId="0" borderId="22" xfId="5" applyNumberFormat="1" applyFont="1" applyBorder="1" applyAlignment="1">
      <alignment horizontal="right" vertical="center" wrapText="1"/>
    </xf>
    <xf numFmtId="3" fontId="5" fillId="0" borderId="0" xfId="0" applyNumberFormat="1" applyFont="1" applyAlignment="1">
      <alignment horizontal="left" vertical="top"/>
    </xf>
    <xf numFmtId="181" fontId="4" fillId="0" borderId="20" xfId="0" applyNumberFormat="1" applyFont="1" applyBorder="1" applyAlignment="1">
      <alignment horizontal="left" vertical="top"/>
    </xf>
    <xf numFmtId="179" fontId="5" fillId="0" borderId="22" xfId="0" applyNumberFormat="1" applyFont="1" applyBorder="1">
      <alignment vertical="center"/>
    </xf>
    <xf numFmtId="179" fontId="4" fillId="0" borderId="24" xfId="0" applyNumberFormat="1" applyFont="1" applyBorder="1" applyAlignment="1">
      <alignment horizontal="right" vertical="center" wrapText="1"/>
    </xf>
    <xf numFmtId="179" fontId="5" fillId="0" borderId="22" xfId="0" applyNumberFormat="1" applyFont="1" applyBorder="1" applyAlignment="1"/>
    <xf numFmtId="9" fontId="5" fillId="0" borderId="0" xfId="4" applyFont="1" applyAlignment="1">
      <alignment horizontal="left" vertical="top"/>
    </xf>
    <xf numFmtId="0" fontId="8" fillId="0" borderId="59"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xf>
    <xf numFmtId="0" fontId="8" fillId="0" borderId="19" xfId="0" applyFont="1" applyBorder="1" applyAlignment="1">
      <alignment horizontal="center" vertical="center" wrapText="1"/>
    </xf>
    <xf numFmtId="0" fontId="8" fillId="0" borderId="23" xfId="0" applyFont="1" applyBorder="1" applyAlignment="1">
      <alignment horizontal="center" vertical="center"/>
    </xf>
    <xf numFmtId="179" fontId="4" fillId="0" borderId="21" xfId="0" applyNumberFormat="1" applyFont="1" applyBorder="1" applyAlignment="1">
      <alignment horizontal="right" vertical="center" wrapText="1"/>
    </xf>
    <xf numFmtId="0" fontId="4" fillId="0" borderId="6"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51" xfId="0" applyFont="1" applyBorder="1" applyAlignment="1">
      <alignment horizontal="left" vertical="center"/>
    </xf>
    <xf numFmtId="0" fontId="4" fillId="0" borderId="43" xfId="0" applyFont="1" applyBorder="1" applyAlignment="1">
      <alignment horizontal="left" vertical="center"/>
    </xf>
    <xf numFmtId="0" fontId="4" fillId="0" borderId="14" xfId="0" applyFont="1" applyBorder="1" applyAlignment="1">
      <alignment horizontal="left" vertical="center"/>
    </xf>
    <xf numFmtId="0" fontId="21" fillId="0" borderId="6" xfId="3" applyFill="1" applyBorder="1" applyAlignment="1">
      <alignment horizontal="left" vertical="center"/>
    </xf>
    <xf numFmtId="0" fontId="21" fillId="0" borderId="38" xfId="3" applyFill="1" applyBorder="1" applyAlignment="1">
      <alignment horizontal="left" vertical="center"/>
    </xf>
    <xf numFmtId="0" fontId="21" fillId="0" borderId="39" xfId="3" applyFill="1" applyBorder="1" applyAlignment="1">
      <alignment horizontal="left" vertical="center"/>
    </xf>
    <xf numFmtId="0" fontId="21" fillId="0" borderId="49" xfId="3" applyFill="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50" xfId="0" applyFont="1" applyBorder="1" applyAlignment="1">
      <alignment horizontal="left" vertical="center"/>
    </xf>
    <xf numFmtId="0" fontId="56" fillId="0" borderId="6" xfId="0" applyFont="1" applyBorder="1" applyAlignment="1">
      <alignment horizontal="left" vertical="center"/>
    </xf>
    <xf numFmtId="0" fontId="7"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0" xfId="0" applyFont="1" applyBorder="1" applyAlignment="1">
      <alignment horizontal="left" vertical="center"/>
    </xf>
    <xf numFmtId="0" fontId="1" fillId="0" borderId="0" xfId="0" applyFont="1" applyAlignment="1">
      <alignment horizontal="right" vertical="center"/>
    </xf>
    <xf numFmtId="0" fontId="4" fillId="0" borderId="0" xfId="0" applyFont="1" applyAlignment="1">
      <alignment horizontal="left" vertical="center" wrapText="1"/>
    </xf>
    <xf numFmtId="0" fontId="4" fillId="0" borderId="16" xfId="0"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0" xfId="0" applyFont="1" applyBorder="1" applyAlignment="1">
      <alignment horizontal="center" vertical="center"/>
    </xf>
    <xf numFmtId="0" fontId="4" fillId="0" borderId="4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2" xfId="0" applyFont="1" applyBorder="1" applyAlignment="1">
      <alignment horizontal="center" vertical="top" wrapText="1"/>
    </xf>
    <xf numFmtId="0" fontId="4" fillId="0" borderId="47" xfId="0" applyFont="1" applyBorder="1" applyAlignment="1">
      <alignment horizontal="center" vertical="top" wrapText="1"/>
    </xf>
    <xf numFmtId="0" fontId="4" fillId="0" borderId="48" xfId="0" applyFont="1" applyBorder="1" applyAlignment="1">
      <alignment horizontal="center" vertical="top" wrapText="1"/>
    </xf>
    <xf numFmtId="0" fontId="21" fillId="0" borderId="38" xfId="3" applyFill="1" applyBorder="1">
      <alignment vertical="center"/>
    </xf>
    <xf numFmtId="0" fontId="21" fillId="0" borderId="39" xfId="3" applyFill="1" applyBorder="1">
      <alignment vertical="center"/>
    </xf>
    <xf numFmtId="0" fontId="21" fillId="0" borderId="49" xfId="3" applyFill="1" applyBorder="1">
      <alignment vertical="center"/>
    </xf>
    <xf numFmtId="0" fontId="21" fillId="0" borderId="6" xfId="3" applyFill="1" applyBorder="1">
      <alignment vertical="center"/>
    </xf>
    <xf numFmtId="0" fontId="11" fillId="0" borderId="1" xfId="0" applyFont="1" applyBorder="1" applyAlignment="1">
      <alignment horizontal="left" vertical="center"/>
    </xf>
    <xf numFmtId="0" fontId="1" fillId="0" borderId="0" xfId="0" applyFont="1" applyAlignment="1">
      <alignment horizontal="center" vertical="center"/>
    </xf>
    <xf numFmtId="0" fontId="35" fillId="0" borderId="0" xfId="0" applyFont="1" applyAlignment="1">
      <alignment horizontal="left" vertical="center" wrapText="1"/>
    </xf>
    <xf numFmtId="0" fontId="8" fillId="0" borderId="6"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22" fillId="0" borderId="63" xfId="3" applyFont="1" applyFill="1" applyBorder="1" applyAlignment="1">
      <alignment horizontal="left" vertical="center"/>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9" xfId="0" applyFont="1" applyBorder="1" applyAlignment="1">
      <alignment horizontal="left" vertical="center"/>
    </xf>
    <xf numFmtId="0" fontId="8" fillId="0" borderId="42" xfId="0" applyFont="1" applyBorder="1" applyAlignment="1">
      <alignment horizontal="center" vertical="top" wrapText="1"/>
    </xf>
    <xf numFmtId="0" fontId="8" fillId="0" borderId="47" xfId="0" applyFont="1" applyBorder="1" applyAlignment="1">
      <alignment horizontal="center" vertical="top" wrapText="1"/>
    </xf>
    <xf numFmtId="0" fontId="8" fillId="0" borderId="48" xfId="0" applyFont="1" applyBorder="1" applyAlignment="1">
      <alignment horizontal="center" vertical="top"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9" xfId="0" applyFont="1" applyBorder="1" applyAlignment="1">
      <alignment horizontal="left" vertical="center"/>
    </xf>
    <xf numFmtId="0" fontId="4" fillId="0" borderId="6" xfId="0" applyFont="1" applyBorder="1" applyAlignment="1">
      <alignment horizontal="left"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0" xfId="0" applyFont="1" applyBorder="1" applyAlignment="1">
      <alignment horizontal="left" vertical="center" wrapText="1"/>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50"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4" fillId="0" borderId="20" xfId="0" applyFont="1" applyBorder="1" applyAlignment="1">
      <alignment horizontal="center" vertical="top"/>
    </xf>
    <xf numFmtId="0" fontId="4" fillId="0" borderId="21" xfId="0" applyFont="1" applyBorder="1" applyAlignment="1">
      <alignment horizontal="center" vertical="top"/>
    </xf>
    <xf numFmtId="0" fontId="60" fillId="0" borderId="24" xfId="0" applyFont="1" applyBorder="1" applyAlignment="1">
      <alignment horizontal="center" vertical="center" wrapText="1"/>
    </xf>
    <xf numFmtId="0" fontId="61" fillId="0" borderId="64" xfId="0" applyFont="1" applyBorder="1" applyAlignment="1">
      <alignment horizontal="center" vertical="center"/>
    </xf>
    <xf numFmtId="178" fontId="4" fillId="0" borderId="20" xfId="0" applyNumberFormat="1" applyFont="1" applyBorder="1" applyAlignment="1">
      <alignment horizontal="center" vertical="top"/>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178" fontId="4" fillId="0" borderId="20" xfId="0" applyNumberFormat="1" applyFont="1" applyBorder="1" applyAlignment="1">
      <alignment horizontal="center" vertical="center"/>
    </xf>
    <xf numFmtId="0" fontId="45" fillId="0" borderId="0" xfId="0" applyFont="1" applyAlignment="1">
      <alignment horizontal="center" vertical="center"/>
    </xf>
    <xf numFmtId="0" fontId="46" fillId="0" borderId="19" xfId="0" applyFont="1" applyBorder="1" applyAlignment="1">
      <alignment horizontal="right" vertical="center"/>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23" fillId="0" borderId="0" xfId="0" applyFont="1" applyAlignment="1">
      <alignment horizontal="center" vertical="center"/>
    </xf>
    <xf numFmtId="0" fontId="24" fillId="0" borderId="22" xfId="0" applyFont="1" applyBorder="1">
      <alignment vertical="center"/>
    </xf>
    <xf numFmtId="0" fontId="20" fillId="5" borderId="22" xfId="0" applyFont="1" applyFill="1" applyBorder="1" applyAlignment="1">
      <alignment horizontal="center" vertical="center" wrapText="1"/>
    </xf>
    <xf numFmtId="0" fontId="34" fillId="0" borderId="19" xfId="0" applyFont="1" applyBorder="1" applyAlignment="1">
      <alignment horizontal="center" vertical="center"/>
    </xf>
    <xf numFmtId="0" fontId="41" fillId="0" borderId="0" xfId="0" applyFont="1" applyAlignment="1">
      <alignment horizontal="center" vertical="center"/>
    </xf>
    <xf numFmtId="0" fontId="15" fillId="0" borderId="19" xfId="0" applyFont="1" applyBorder="1" applyAlignment="1">
      <alignment horizontal="center" vertical="center"/>
    </xf>
    <xf numFmtId="0" fontId="14" fillId="3" borderId="22" xfId="0" applyFont="1" applyFill="1" applyBorder="1" applyAlignment="1">
      <alignment horizontal="center" vertical="center" wrapText="1"/>
    </xf>
    <xf numFmtId="0" fontId="17" fillId="0" borderId="0" xfId="0" applyFont="1" applyAlignment="1">
      <alignment horizontal="center" vertical="center"/>
    </xf>
    <xf numFmtId="0" fontId="15" fillId="0" borderId="0" xfId="0" applyFont="1" applyAlignment="1">
      <alignment horizontal="left" vertical="center"/>
    </xf>
    <xf numFmtId="0" fontId="14" fillId="3" borderId="22" xfId="0" applyFont="1" applyFill="1" applyBorder="1" applyAlignment="1">
      <alignment horizontal="center" vertical="center"/>
    </xf>
    <xf numFmtId="0" fontId="23" fillId="0" borderId="0" xfId="0" applyFont="1" applyAlignment="1">
      <alignment horizontal="left" vertical="top"/>
    </xf>
  </cellXfs>
  <cellStyles count="6">
    <cellStyle name="一般" xfId="0" builtinId="0"/>
    <cellStyle name="一般 2" xfId="5" xr:uid="{87951CAD-C4E4-4801-931E-964DCB672CC7}"/>
    <cellStyle name="一般 3" xfId="2" xr:uid="{00000000-0005-0000-0000-000003000000}"/>
    <cellStyle name="千分位" xfId="1" builtinId="3"/>
    <cellStyle name="百分比" xfId="4" builtinId="5"/>
    <cellStyle name="超連結"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377951</xdr:colOff>
      <xdr:row>13</xdr:row>
      <xdr:rowOff>456692</xdr:rowOff>
    </xdr:from>
    <xdr:ext cx="18415" cy="20320"/>
    <xdr:sp macro="" textlink="">
      <xdr:nvSpPr>
        <xdr:cNvPr id="2" name="Shape 3">
          <a:extLst>
            <a:ext uri="{FF2B5EF4-FFF2-40B4-BE49-F238E27FC236}">
              <a16:creationId xmlns:a16="http://schemas.microsoft.com/office/drawing/2014/main" id="{6A39C5B9-C050-40C2-B5F7-D7829E3C9675}"/>
            </a:ext>
          </a:extLst>
        </xdr:cNvPr>
        <xdr:cNvSpPr/>
      </xdr:nvSpPr>
      <xdr:spPr>
        <a:xfrm>
          <a:off x="8952209"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oneCellAnchor>
    <xdr:from>
      <xdr:col>10</xdr:col>
      <xdr:colOff>0</xdr:colOff>
      <xdr:row>13</xdr:row>
      <xdr:rowOff>456692</xdr:rowOff>
    </xdr:from>
    <xdr:ext cx="18415" cy="20320"/>
    <xdr:sp macro="" textlink="">
      <xdr:nvSpPr>
        <xdr:cNvPr id="3" name="Shape 3">
          <a:extLst>
            <a:ext uri="{FF2B5EF4-FFF2-40B4-BE49-F238E27FC236}">
              <a16:creationId xmlns:a16="http://schemas.microsoft.com/office/drawing/2014/main" id="{A57B35AC-0A65-4F69-85D5-525248760FF3}"/>
            </a:ext>
          </a:extLst>
        </xdr:cNvPr>
        <xdr:cNvSpPr/>
      </xdr:nvSpPr>
      <xdr:spPr>
        <a:xfrm>
          <a:off x="10030265"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oneCellAnchor>
    <xdr:from>
      <xdr:col>11</xdr:col>
      <xdr:colOff>377951</xdr:colOff>
      <xdr:row>13</xdr:row>
      <xdr:rowOff>456692</xdr:rowOff>
    </xdr:from>
    <xdr:ext cx="18415" cy="20320"/>
    <xdr:sp macro="" textlink="">
      <xdr:nvSpPr>
        <xdr:cNvPr id="4" name="Shape 3">
          <a:extLst>
            <a:ext uri="{FF2B5EF4-FFF2-40B4-BE49-F238E27FC236}">
              <a16:creationId xmlns:a16="http://schemas.microsoft.com/office/drawing/2014/main" id="{30298BDA-E49A-4A86-BE6F-FC3E0F1F735C}"/>
            </a:ext>
          </a:extLst>
        </xdr:cNvPr>
        <xdr:cNvSpPr/>
      </xdr:nvSpPr>
      <xdr:spPr>
        <a:xfrm>
          <a:off x="10992025"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oneCellAnchor>
    <xdr:from>
      <xdr:col>13</xdr:col>
      <xdr:colOff>377951</xdr:colOff>
      <xdr:row>13</xdr:row>
      <xdr:rowOff>456692</xdr:rowOff>
    </xdr:from>
    <xdr:ext cx="18415" cy="20320"/>
    <xdr:sp macro="" textlink="">
      <xdr:nvSpPr>
        <xdr:cNvPr id="5" name="Shape 3">
          <a:extLst>
            <a:ext uri="{FF2B5EF4-FFF2-40B4-BE49-F238E27FC236}">
              <a16:creationId xmlns:a16="http://schemas.microsoft.com/office/drawing/2014/main" id="{DD1577D1-1B26-4F9B-A745-E8A291A865E1}"/>
            </a:ext>
          </a:extLst>
        </xdr:cNvPr>
        <xdr:cNvSpPr/>
      </xdr:nvSpPr>
      <xdr:spPr>
        <a:xfrm>
          <a:off x="12581674"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oneCellAnchor>
    <xdr:from>
      <xdr:col>8</xdr:col>
      <xdr:colOff>377951</xdr:colOff>
      <xdr:row>13</xdr:row>
      <xdr:rowOff>456692</xdr:rowOff>
    </xdr:from>
    <xdr:ext cx="18415" cy="20320"/>
    <xdr:sp macro="" textlink="">
      <xdr:nvSpPr>
        <xdr:cNvPr id="6" name="Shape 3">
          <a:extLst>
            <a:ext uri="{FF2B5EF4-FFF2-40B4-BE49-F238E27FC236}">
              <a16:creationId xmlns:a16="http://schemas.microsoft.com/office/drawing/2014/main" id="{4F2CC60D-D35D-41BB-938E-2873321D35BC}"/>
            </a:ext>
          </a:extLst>
        </xdr:cNvPr>
        <xdr:cNvSpPr/>
      </xdr:nvSpPr>
      <xdr:spPr>
        <a:xfrm>
          <a:off x="8952209"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oneCellAnchor>
    <xdr:from>
      <xdr:col>10</xdr:col>
      <xdr:colOff>0</xdr:colOff>
      <xdr:row>13</xdr:row>
      <xdr:rowOff>456692</xdr:rowOff>
    </xdr:from>
    <xdr:ext cx="18415" cy="20320"/>
    <xdr:sp macro="" textlink="">
      <xdr:nvSpPr>
        <xdr:cNvPr id="7" name="Shape 3">
          <a:extLst>
            <a:ext uri="{FF2B5EF4-FFF2-40B4-BE49-F238E27FC236}">
              <a16:creationId xmlns:a16="http://schemas.microsoft.com/office/drawing/2014/main" id="{12685159-9491-4577-BC29-CD75971D3EBB}"/>
            </a:ext>
          </a:extLst>
        </xdr:cNvPr>
        <xdr:cNvSpPr/>
      </xdr:nvSpPr>
      <xdr:spPr>
        <a:xfrm>
          <a:off x="10030265"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oneCellAnchor>
    <xdr:from>
      <xdr:col>11</xdr:col>
      <xdr:colOff>377951</xdr:colOff>
      <xdr:row>13</xdr:row>
      <xdr:rowOff>456692</xdr:rowOff>
    </xdr:from>
    <xdr:ext cx="18415" cy="20320"/>
    <xdr:sp macro="" textlink="">
      <xdr:nvSpPr>
        <xdr:cNvPr id="8" name="Shape 3">
          <a:extLst>
            <a:ext uri="{FF2B5EF4-FFF2-40B4-BE49-F238E27FC236}">
              <a16:creationId xmlns:a16="http://schemas.microsoft.com/office/drawing/2014/main" id="{4C66B0C2-F093-49C9-9C9F-73245FC8A29F}"/>
            </a:ext>
          </a:extLst>
        </xdr:cNvPr>
        <xdr:cNvSpPr/>
      </xdr:nvSpPr>
      <xdr:spPr>
        <a:xfrm>
          <a:off x="10992025"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oneCellAnchor>
    <xdr:from>
      <xdr:col>13</xdr:col>
      <xdr:colOff>377951</xdr:colOff>
      <xdr:row>13</xdr:row>
      <xdr:rowOff>456692</xdr:rowOff>
    </xdr:from>
    <xdr:ext cx="18415" cy="20320"/>
    <xdr:sp macro="" textlink="">
      <xdr:nvSpPr>
        <xdr:cNvPr id="9" name="Shape 3">
          <a:extLst>
            <a:ext uri="{FF2B5EF4-FFF2-40B4-BE49-F238E27FC236}">
              <a16:creationId xmlns:a16="http://schemas.microsoft.com/office/drawing/2014/main" id="{6DCE90AF-3F01-47D7-B3B4-267710B094EB}"/>
            </a:ext>
          </a:extLst>
        </xdr:cNvPr>
        <xdr:cNvSpPr/>
      </xdr:nvSpPr>
      <xdr:spPr>
        <a:xfrm>
          <a:off x="12581674" y="3094385"/>
          <a:ext cx="18415" cy="20320"/>
        </a:xfrm>
        <a:custGeom>
          <a:avLst/>
          <a:gdLst/>
          <a:ahLst/>
          <a:cxnLst/>
          <a:rect l="0" t="0" r="0" b="0"/>
          <a:pathLst>
            <a:path w="18415" h="20320">
              <a:moveTo>
                <a:pt x="6096" y="19812"/>
              </a:moveTo>
              <a:lnTo>
                <a:pt x="0" y="19812"/>
              </a:lnTo>
              <a:lnTo>
                <a:pt x="0" y="18287"/>
              </a:lnTo>
              <a:lnTo>
                <a:pt x="6096" y="18287"/>
              </a:lnTo>
              <a:lnTo>
                <a:pt x="6096" y="19812"/>
              </a:lnTo>
              <a:close/>
            </a:path>
            <a:path w="18415" h="20320">
              <a:moveTo>
                <a:pt x="18288" y="6096"/>
              </a:moveTo>
              <a:lnTo>
                <a:pt x="0" y="6096"/>
              </a:lnTo>
              <a:lnTo>
                <a:pt x="0" y="0"/>
              </a:lnTo>
              <a:lnTo>
                <a:pt x="18288" y="0"/>
              </a:lnTo>
              <a:lnTo>
                <a:pt x="18288" y="6096"/>
              </a:lnTo>
              <a:close/>
            </a:path>
          </a:pathLst>
        </a:custGeom>
        <a:solidFill>
          <a:srgbClr val="000000"/>
        </a:solidFill>
      </xdr:spPr>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11"/>
  <sheetViews>
    <sheetView workbookViewId="0">
      <selection activeCell="B23" sqref="B23"/>
    </sheetView>
  </sheetViews>
  <sheetFormatPr defaultColWidth="8.8984375" defaultRowHeight="16.100000000000001" x14ac:dyDescent="0.3"/>
  <cols>
    <col min="1" max="1" width="17.796875" style="1" bestFit="1" customWidth="1"/>
    <col min="2" max="2" width="64.5" style="1" customWidth="1"/>
    <col min="3" max="16384" width="8.8984375" style="1"/>
  </cols>
  <sheetData>
    <row r="1" spans="1:2" x14ac:dyDescent="0.3">
      <c r="A1" s="26" t="s">
        <v>46</v>
      </c>
      <c r="B1" s="26" t="s">
        <v>40</v>
      </c>
    </row>
    <row r="2" spans="1:2" ht="19.399999999999999" x14ac:dyDescent="0.3">
      <c r="A2" s="26" t="s">
        <v>39</v>
      </c>
      <c r="B2" s="133" t="s">
        <v>225</v>
      </c>
    </row>
    <row r="3" spans="1:2" ht="19.399999999999999" x14ac:dyDescent="0.3">
      <c r="A3" s="26" t="s">
        <v>26</v>
      </c>
      <c r="B3" s="27">
        <v>46112</v>
      </c>
    </row>
    <row r="4" spans="1:2" x14ac:dyDescent="0.3">
      <c r="B4" s="28"/>
    </row>
    <row r="5" spans="1:2" ht="16.649999999999999" thickBot="1" x14ac:dyDescent="0.35">
      <c r="A5" s="29" t="s">
        <v>42</v>
      </c>
      <c r="B5" s="30"/>
    </row>
    <row r="6" spans="1:2" x14ac:dyDescent="0.3">
      <c r="A6" s="31" t="s">
        <v>33</v>
      </c>
      <c r="B6" s="179" t="str">
        <f>YEAR(B3)-1911&amp;TEXT(B3,"\/m/d")</f>
        <v>115/3/31</v>
      </c>
    </row>
    <row r="7" spans="1:2" x14ac:dyDescent="0.3">
      <c r="A7" s="32" t="s">
        <v>34</v>
      </c>
      <c r="B7" s="33" t="str">
        <f>TEXT(YEAR($B$3)-1911,0)&amp;"/1/1~"&amp;TEXT(B6,"m/d")</f>
        <v>115/1/1~115/3/31</v>
      </c>
    </row>
    <row r="8" spans="1:2" x14ac:dyDescent="0.3">
      <c r="A8" s="32" t="s">
        <v>31</v>
      </c>
      <c r="B8" s="34" t="str">
        <f>TEXT(YEAR($B$3)-1912,0)&amp;"/12/31"</f>
        <v>114/12/31</v>
      </c>
    </row>
    <row r="9" spans="1:2" x14ac:dyDescent="0.3">
      <c r="A9" s="32" t="s">
        <v>29</v>
      </c>
      <c r="B9" s="35" t="str">
        <f>TEXT(YEAR($B$3)-1912,0)&amp;"/1/1~"&amp;TEXT(YEAR($B$3)-1912,0)&amp;"/12/31"</f>
        <v>114/1/1~114/12/31</v>
      </c>
    </row>
    <row r="10" spans="1:2" x14ac:dyDescent="0.3">
      <c r="A10" s="32" t="s">
        <v>32</v>
      </c>
      <c r="B10" s="35" t="str">
        <f>TEXT(YEAR($B$3)-1913,0)&amp;"/12/31"</f>
        <v>113/12/31</v>
      </c>
    </row>
    <row r="11" spans="1:2" ht="16.649999999999999" thickBot="1" x14ac:dyDescent="0.35">
      <c r="A11" s="36" t="s">
        <v>30</v>
      </c>
      <c r="B11" s="37" t="str">
        <f>TEXT(YEAR($B$3)-1913,0)&amp;"/1/1~"&amp;TEXT(YEAR($B$3)-1913,0)&amp;"/12/31"</f>
        <v>113/1/1~113/12/31</v>
      </c>
    </row>
  </sheetData>
  <phoneticPr fontId="2" type="noConversion"/>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8"/>
  <sheetViews>
    <sheetView workbookViewId="0">
      <selection activeCell="D1" sqref="D1"/>
    </sheetView>
  </sheetViews>
  <sheetFormatPr defaultColWidth="8.8984375" defaultRowHeight="16.100000000000001" x14ac:dyDescent="0.3"/>
  <cols>
    <col min="1" max="1" width="9.296875" style="6" customWidth="1"/>
    <col min="2" max="2" width="45" style="6" customWidth="1"/>
    <col min="3" max="3" width="24.8984375" style="6" customWidth="1"/>
    <col min="4" max="16384" width="8.8984375" style="6"/>
  </cols>
  <sheetData>
    <row r="1" spans="1:4" ht="22.15" x14ac:dyDescent="0.3">
      <c r="A1" s="327" t="s">
        <v>17</v>
      </c>
      <c r="B1" s="327"/>
      <c r="C1" s="327"/>
      <c r="D1" s="16" t="s">
        <v>27</v>
      </c>
    </row>
    <row r="2" spans="1:4" ht="22.15" x14ac:dyDescent="0.3">
      <c r="A2" s="22" t="str">
        <f>"檢查基準日："&amp;TEXT(YEAR(從這裡開始!B3)-1911,0)&amp;"/"&amp;TEXT(從這裡開始!B3,"m/d")</f>
        <v>檢查基準日：115/3/31</v>
      </c>
      <c r="B2" s="21"/>
      <c r="C2" s="21"/>
      <c r="D2" s="16"/>
    </row>
    <row r="3" spans="1:4" ht="19.399999999999999" x14ac:dyDescent="0.3">
      <c r="A3" s="9" t="s">
        <v>13</v>
      </c>
      <c r="B3" s="9" t="s">
        <v>14</v>
      </c>
      <c r="C3" s="9" t="s">
        <v>15</v>
      </c>
    </row>
    <row r="4" spans="1:4" ht="32.15" x14ac:dyDescent="0.3">
      <c r="A4" s="2" t="s">
        <v>16</v>
      </c>
      <c r="B4" s="13" t="s">
        <v>18</v>
      </c>
      <c r="C4" s="14"/>
    </row>
    <row r="5" spans="1:4" x14ac:dyDescent="0.3">
      <c r="A5" s="14"/>
      <c r="B5" s="14"/>
      <c r="C5" s="14"/>
    </row>
    <row r="6" spans="1:4" x14ac:dyDescent="0.3">
      <c r="A6" s="14"/>
      <c r="B6" s="14"/>
      <c r="C6" s="14"/>
    </row>
    <row r="8" spans="1:4" ht="19.399999999999999" x14ac:dyDescent="0.4">
      <c r="A8" s="24" t="s">
        <v>307</v>
      </c>
    </row>
  </sheetData>
  <mergeCells count="1">
    <mergeCell ref="A1:C1"/>
  </mergeCells>
  <phoneticPr fontId="2" type="noConversion"/>
  <hyperlinks>
    <hyperlink ref="D1" location="清單!A1" display="清單" xr:uid="{2F358CC4-E8D4-4327-ADFB-706F8431C341}"/>
  </hyperlinks>
  <pageMargins left="1.31" right="0.7" top="0.75" bottom="0.75" header="0.3" footer="0.3"/>
  <pageSetup paperSize="9" scale="9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16"/>
  <sheetViews>
    <sheetView workbookViewId="0">
      <selection activeCell="K1" sqref="K1"/>
    </sheetView>
  </sheetViews>
  <sheetFormatPr defaultColWidth="9" defaultRowHeight="16.100000000000001" x14ac:dyDescent="0.3"/>
  <cols>
    <col min="1" max="1" width="14.69921875" style="1" customWidth="1"/>
    <col min="2" max="2" width="10.69921875" style="1" customWidth="1"/>
    <col min="3" max="3" width="13.09765625" style="1" customWidth="1"/>
    <col min="4" max="4" width="14.296875" style="1" customWidth="1"/>
    <col min="5" max="5" width="15.296875" style="1" customWidth="1"/>
    <col min="6" max="6" width="10" style="1" customWidth="1"/>
    <col min="7" max="7" width="10.69921875" style="1" customWidth="1"/>
    <col min="8" max="8" width="10.3984375" style="1" customWidth="1"/>
    <col min="9" max="9" width="6.69921875" style="1" customWidth="1"/>
    <col min="10" max="10" width="13.69921875" style="1" customWidth="1"/>
    <col min="11" max="16384" width="9" style="1"/>
  </cols>
  <sheetData>
    <row r="1" spans="1:11" ht="22.75" customHeight="1" x14ac:dyDescent="0.3">
      <c r="A1" s="328" t="s">
        <v>41</v>
      </c>
      <c r="B1" s="328"/>
      <c r="C1" s="328"/>
      <c r="D1" s="328"/>
      <c r="E1" s="328"/>
      <c r="F1" s="328"/>
      <c r="G1" s="328"/>
      <c r="H1" s="328"/>
      <c r="I1" s="328"/>
      <c r="J1" s="328"/>
      <c r="K1" s="16" t="s">
        <v>27</v>
      </c>
    </row>
    <row r="2" spans="1:11" ht="64.25" x14ac:dyDescent="0.3">
      <c r="A2" s="7" t="s">
        <v>3</v>
      </c>
      <c r="B2" s="7" t="s">
        <v>4</v>
      </c>
      <c r="C2" s="8" t="s">
        <v>5</v>
      </c>
      <c r="D2" s="8" t="s">
        <v>6</v>
      </c>
      <c r="E2" s="8" t="s">
        <v>7</v>
      </c>
      <c r="F2" s="7" t="s">
        <v>8</v>
      </c>
      <c r="G2" s="7" t="s">
        <v>9</v>
      </c>
      <c r="H2" s="7" t="s">
        <v>10</v>
      </c>
      <c r="I2" s="7" t="s">
        <v>11</v>
      </c>
      <c r="J2" s="8" t="s">
        <v>12</v>
      </c>
    </row>
    <row r="3" spans="1:11" x14ac:dyDescent="0.3">
      <c r="A3" s="2"/>
      <c r="B3" s="2"/>
      <c r="C3" s="2"/>
      <c r="D3" s="2"/>
      <c r="E3" s="2"/>
      <c r="F3" s="2"/>
      <c r="G3" s="2"/>
      <c r="H3" s="2"/>
      <c r="I3" s="2"/>
      <c r="J3" s="2"/>
    </row>
    <row r="4" spans="1:11" x14ac:dyDescent="0.3">
      <c r="A4" s="2"/>
      <c r="B4" s="2"/>
      <c r="C4" s="2"/>
      <c r="D4" s="2"/>
      <c r="E4" s="2"/>
      <c r="F4" s="2"/>
      <c r="G4" s="2"/>
      <c r="H4" s="2"/>
      <c r="I4" s="2"/>
      <c r="J4" s="2"/>
    </row>
    <row r="5" spans="1:11" x14ac:dyDescent="0.3">
      <c r="A5" s="2"/>
      <c r="B5" s="2"/>
      <c r="C5" s="2"/>
      <c r="D5" s="2"/>
      <c r="E5" s="2"/>
      <c r="F5" s="2"/>
      <c r="G5" s="2"/>
      <c r="H5" s="2"/>
      <c r="I5" s="2"/>
      <c r="J5" s="2"/>
    </row>
    <row r="6" spans="1:11" x14ac:dyDescent="0.3">
      <c r="A6" s="2"/>
      <c r="B6" s="2"/>
      <c r="C6" s="2"/>
      <c r="D6" s="2"/>
      <c r="E6" s="2"/>
      <c r="F6" s="2"/>
      <c r="G6" s="2"/>
      <c r="H6" s="2"/>
      <c r="I6" s="2"/>
      <c r="J6" s="2"/>
    </row>
    <row r="7" spans="1:11" x14ac:dyDescent="0.3">
      <c r="A7" s="2"/>
      <c r="B7" s="2"/>
      <c r="C7" s="2"/>
      <c r="D7" s="2"/>
      <c r="E7" s="2"/>
      <c r="F7" s="2"/>
      <c r="G7" s="2"/>
      <c r="H7" s="2"/>
      <c r="I7" s="2"/>
      <c r="J7" s="2"/>
    </row>
    <row r="8" spans="1:11" x14ac:dyDescent="0.3">
      <c r="A8" s="2"/>
      <c r="B8" s="2"/>
      <c r="C8" s="2"/>
      <c r="D8" s="2"/>
      <c r="E8" s="2"/>
      <c r="F8" s="2"/>
      <c r="G8" s="2"/>
      <c r="H8" s="2"/>
      <c r="I8" s="2"/>
      <c r="J8" s="2"/>
    </row>
    <row r="9" spans="1:11" x14ac:dyDescent="0.3">
      <c r="A9" s="2"/>
      <c r="B9" s="2"/>
      <c r="C9" s="2"/>
      <c r="D9" s="2"/>
      <c r="E9" s="2"/>
      <c r="F9" s="2"/>
      <c r="G9" s="2"/>
      <c r="H9" s="2"/>
      <c r="I9" s="2"/>
      <c r="J9" s="2"/>
    </row>
    <row r="10" spans="1:11" x14ac:dyDescent="0.3">
      <c r="A10" s="2"/>
      <c r="B10" s="2"/>
      <c r="C10" s="2"/>
      <c r="D10" s="2"/>
      <c r="E10" s="2"/>
      <c r="F10" s="2"/>
      <c r="G10" s="2"/>
      <c r="H10" s="2"/>
      <c r="I10" s="2"/>
      <c r="J10" s="2"/>
    </row>
    <row r="11" spans="1:11" x14ac:dyDescent="0.3">
      <c r="A11" s="2"/>
      <c r="B11" s="2"/>
      <c r="C11" s="2"/>
      <c r="D11" s="2"/>
      <c r="E11" s="2"/>
      <c r="F11" s="2"/>
      <c r="G11" s="2"/>
      <c r="H11" s="2"/>
      <c r="I11" s="2"/>
      <c r="J11" s="2"/>
    </row>
    <row r="12" spans="1:11" x14ac:dyDescent="0.3">
      <c r="A12" s="2"/>
      <c r="B12" s="2"/>
      <c r="C12" s="2"/>
      <c r="D12" s="2"/>
      <c r="E12" s="2"/>
      <c r="F12" s="2"/>
      <c r="G12" s="2"/>
      <c r="H12" s="2"/>
      <c r="I12" s="2"/>
      <c r="J12" s="2"/>
    </row>
    <row r="13" spans="1:11" x14ac:dyDescent="0.3">
      <c r="A13" s="2"/>
      <c r="B13" s="2"/>
      <c r="C13" s="2"/>
      <c r="D13" s="2"/>
      <c r="E13" s="2"/>
      <c r="F13" s="2"/>
      <c r="G13" s="2"/>
      <c r="H13" s="2"/>
      <c r="I13" s="2"/>
      <c r="J13" s="2"/>
    </row>
    <row r="14" spans="1:11" x14ac:dyDescent="0.3">
      <c r="A14" s="2"/>
      <c r="B14" s="2"/>
      <c r="C14" s="2"/>
      <c r="D14" s="2"/>
      <c r="E14" s="2"/>
      <c r="F14" s="2"/>
      <c r="G14" s="2"/>
      <c r="H14" s="2"/>
      <c r="I14" s="2"/>
      <c r="J14" s="2"/>
    </row>
    <row r="16" spans="1:11" x14ac:dyDescent="0.3">
      <c r="A16" s="25" t="s">
        <v>297</v>
      </c>
    </row>
  </sheetData>
  <mergeCells count="1">
    <mergeCell ref="A1:J1"/>
  </mergeCells>
  <phoneticPr fontId="2" type="noConversion"/>
  <hyperlinks>
    <hyperlink ref="K1" location="清單!A1" display="清單" xr:uid="{146A1534-458B-419F-8A51-B02350C8FE68}"/>
  </hyperlinks>
  <pageMargins left="0.99" right="0.27" top="0.75" bottom="0.75" header="0.3" footer="0.3"/>
  <pageSetup paperSize="9" scale="6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H19"/>
  <sheetViews>
    <sheetView workbookViewId="0">
      <selection activeCell="H1" sqref="H1"/>
    </sheetView>
  </sheetViews>
  <sheetFormatPr defaultColWidth="8.8984375" defaultRowHeight="19.399999999999999" x14ac:dyDescent="0.3"/>
  <cols>
    <col min="1" max="1" width="14" style="11" customWidth="1"/>
    <col min="2" max="3" width="12.5" style="11" bestFit="1" customWidth="1"/>
    <col min="4" max="4" width="13.5" style="11" customWidth="1"/>
    <col min="5" max="5" width="28.59765625" style="11" customWidth="1"/>
    <col min="6" max="6" width="11.59765625" style="11" customWidth="1"/>
    <col min="7" max="7" width="27.09765625" style="11" bestFit="1" customWidth="1"/>
    <col min="8" max="16384" width="8.8984375" style="11"/>
  </cols>
  <sheetData>
    <row r="1" spans="1:8" ht="22.15" x14ac:dyDescent="0.3">
      <c r="A1" s="330" t="s">
        <v>67</v>
      </c>
      <c r="B1" s="330"/>
      <c r="C1" s="330"/>
      <c r="D1" s="330"/>
      <c r="E1" s="330"/>
      <c r="F1" s="330"/>
      <c r="G1" s="330"/>
      <c r="H1" s="16" t="s">
        <v>69</v>
      </c>
    </row>
    <row r="2" spans="1:8" x14ac:dyDescent="0.3">
      <c r="A2" s="11" t="s">
        <v>68</v>
      </c>
      <c r="B2" s="11" t="str">
        <f>從這裡開始!B2</f>
        <v>○○公司</v>
      </c>
    </row>
    <row r="3" spans="1:8" x14ac:dyDescent="0.3">
      <c r="A3" s="332" t="s">
        <v>70</v>
      </c>
      <c r="B3" s="332" t="s">
        <v>71</v>
      </c>
      <c r="C3" s="332" t="s">
        <v>72</v>
      </c>
      <c r="D3" s="329" t="s">
        <v>73</v>
      </c>
      <c r="E3" s="329" t="s">
        <v>74</v>
      </c>
      <c r="F3" s="332" t="s">
        <v>75</v>
      </c>
      <c r="G3" s="329" t="s">
        <v>76</v>
      </c>
    </row>
    <row r="4" spans="1:8" x14ac:dyDescent="0.3">
      <c r="A4" s="332"/>
      <c r="B4" s="332"/>
      <c r="C4" s="332"/>
      <c r="D4" s="329"/>
      <c r="E4" s="329"/>
      <c r="F4" s="332"/>
      <c r="G4" s="329"/>
    </row>
    <row r="5" spans="1:8" x14ac:dyDescent="0.3">
      <c r="A5" s="12"/>
      <c r="B5" s="12"/>
      <c r="C5" s="12"/>
      <c r="D5" s="12"/>
      <c r="E5" s="12"/>
      <c r="F5" s="12"/>
      <c r="G5" s="12"/>
    </row>
    <row r="6" spans="1:8" x14ac:dyDescent="0.3">
      <c r="A6" s="12"/>
      <c r="B6" s="12"/>
      <c r="C6" s="12"/>
      <c r="D6" s="12"/>
      <c r="E6" s="12"/>
      <c r="F6" s="12"/>
      <c r="G6" s="12"/>
    </row>
    <row r="7" spans="1:8" x14ac:dyDescent="0.3">
      <c r="A7" s="12"/>
      <c r="B7" s="12"/>
      <c r="C7" s="12"/>
      <c r="D7" s="12"/>
      <c r="E7" s="12"/>
      <c r="F7" s="12"/>
      <c r="G7" s="12"/>
    </row>
    <row r="8" spans="1:8" x14ac:dyDescent="0.3">
      <c r="A8" s="12"/>
      <c r="B8" s="12"/>
      <c r="C8" s="12"/>
      <c r="D8" s="12"/>
      <c r="E8" s="12"/>
      <c r="F8" s="12"/>
      <c r="G8" s="12"/>
    </row>
    <row r="9" spans="1:8" x14ac:dyDescent="0.3">
      <c r="A9" s="12"/>
      <c r="B9" s="12"/>
      <c r="C9" s="12"/>
      <c r="D9" s="12"/>
      <c r="E9" s="12"/>
      <c r="F9" s="12"/>
      <c r="G9" s="12"/>
    </row>
    <row r="10" spans="1:8" x14ac:dyDescent="0.3">
      <c r="A10" s="12"/>
      <c r="B10" s="12"/>
      <c r="C10" s="12"/>
      <c r="D10" s="12"/>
      <c r="E10" s="12"/>
      <c r="F10" s="12"/>
      <c r="G10" s="12"/>
    </row>
    <row r="11" spans="1:8" x14ac:dyDescent="0.3">
      <c r="A11" s="12"/>
      <c r="B11" s="12"/>
      <c r="C11" s="12"/>
      <c r="D11" s="12"/>
      <c r="E11" s="12"/>
      <c r="F11" s="12"/>
      <c r="G11" s="12"/>
    </row>
    <row r="12" spans="1:8" x14ac:dyDescent="0.3">
      <c r="A12" s="12"/>
      <c r="B12" s="12"/>
      <c r="C12" s="12"/>
      <c r="D12" s="12"/>
      <c r="E12" s="12"/>
      <c r="F12" s="12"/>
      <c r="G12" s="12"/>
    </row>
    <row r="13" spans="1:8" x14ac:dyDescent="0.3">
      <c r="A13" s="12"/>
      <c r="B13" s="12"/>
      <c r="C13" s="12"/>
      <c r="D13" s="12"/>
      <c r="E13" s="12"/>
      <c r="F13" s="12"/>
      <c r="G13" s="12"/>
    </row>
    <row r="14" spans="1:8" x14ac:dyDescent="0.3">
      <c r="A14" s="12"/>
      <c r="B14" s="12"/>
      <c r="C14" s="12"/>
      <c r="D14" s="12"/>
      <c r="E14" s="12"/>
      <c r="F14" s="12"/>
      <c r="G14" s="12"/>
    </row>
    <row r="15" spans="1:8" x14ac:dyDescent="0.3">
      <c r="A15" s="12"/>
      <c r="B15" s="12"/>
      <c r="C15" s="12"/>
      <c r="D15" s="12"/>
      <c r="E15" s="12"/>
      <c r="F15" s="12"/>
      <c r="G15" s="12"/>
    </row>
    <row r="16" spans="1:8" x14ac:dyDescent="0.3">
      <c r="A16" s="12"/>
      <c r="B16" s="12"/>
      <c r="C16" s="12"/>
      <c r="D16" s="12"/>
      <c r="E16" s="12"/>
      <c r="F16" s="12"/>
      <c r="G16" s="12"/>
    </row>
    <row r="17" spans="1:7" x14ac:dyDescent="0.3">
      <c r="A17" s="12"/>
      <c r="B17" s="12"/>
      <c r="C17" s="12"/>
      <c r="D17" s="12"/>
      <c r="E17" s="12"/>
      <c r="F17" s="12"/>
      <c r="G17" s="12"/>
    </row>
    <row r="19" spans="1:7" x14ac:dyDescent="0.3">
      <c r="A19" s="331" t="s">
        <v>77</v>
      </c>
      <c r="B19" s="331"/>
      <c r="C19" s="331"/>
      <c r="D19" s="331"/>
      <c r="E19" s="331" t="s">
        <v>78</v>
      </c>
      <c r="F19" s="331"/>
      <c r="G19" s="23" t="s">
        <v>298</v>
      </c>
    </row>
  </sheetData>
  <mergeCells count="10">
    <mergeCell ref="G3:G4"/>
    <mergeCell ref="A1:G1"/>
    <mergeCell ref="A19:D19"/>
    <mergeCell ref="E19:F19"/>
    <mergeCell ref="A3:A4"/>
    <mergeCell ref="B3:B4"/>
    <mergeCell ref="C3:C4"/>
    <mergeCell ref="D3:D4"/>
    <mergeCell ref="E3:E4"/>
    <mergeCell ref="F3:F4"/>
  </mergeCells>
  <phoneticPr fontId="2" type="noConversion"/>
  <hyperlinks>
    <hyperlink ref="H1" location="清單!A1" display="清單" xr:uid="{00000000-0004-0000-2400-000000000000}"/>
  </hyperlinks>
  <pageMargins left="0.87" right="0.28999999999999998"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95"/>
  <sheetViews>
    <sheetView tabSelected="1" zoomScaleNormal="100" workbookViewId="0">
      <selection activeCell="Q6" sqref="Q6"/>
    </sheetView>
  </sheetViews>
  <sheetFormatPr defaultColWidth="8.8984375" defaultRowHeight="16.100000000000001" x14ac:dyDescent="0.3"/>
  <cols>
    <col min="1" max="1" width="5.5" style="1" customWidth="1"/>
    <col min="2" max="2" width="4.796875" style="1" customWidth="1"/>
    <col min="3" max="3" width="79.3984375" style="10" customWidth="1"/>
    <col min="4" max="8" width="5.796875" style="1" customWidth="1"/>
    <col min="9" max="9" width="6" style="1" bestFit="1" customWidth="1"/>
    <col min="10" max="10" width="5.796875" style="1" customWidth="1"/>
    <col min="11" max="11" width="5.796875" style="3" customWidth="1"/>
    <col min="12" max="12" width="7.8984375" style="1" customWidth="1"/>
    <col min="13" max="13" width="5.796875" style="1" hidden="1" customWidth="1"/>
    <col min="14" max="14" width="13.796875" style="1" customWidth="1"/>
    <col min="15" max="15" width="11.796875" style="65" customWidth="1"/>
    <col min="16" max="16" width="11.09765625" style="65" customWidth="1"/>
    <col min="17" max="1025" width="10.59765625" style="1" customWidth="1"/>
    <col min="1026" max="16384" width="8.8984375" style="1"/>
  </cols>
  <sheetData>
    <row r="1" spans="1:16" x14ac:dyDescent="0.3">
      <c r="A1" s="271" t="str">
        <f>"檢查資料清單("&amp;從這裡開始!B2&amp;")"</f>
        <v>檢查資料清單(○○公司)</v>
      </c>
      <c r="B1" s="271"/>
      <c r="C1" s="271"/>
      <c r="D1" s="271"/>
      <c r="E1" s="271"/>
      <c r="F1" s="271"/>
      <c r="G1" s="271"/>
      <c r="H1" s="271"/>
      <c r="I1" s="271"/>
      <c r="J1" s="271"/>
      <c r="K1" s="271"/>
      <c r="L1" s="271"/>
      <c r="M1" s="271"/>
      <c r="N1" s="271"/>
      <c r="O1" s="271"/>
      <c r="P1" s="271"/>
    </row>
    <row r="2" spans="1:16" x14ac:dyDescent="0.3">
      <c r="A2" s="64"/>
      <c r="B2" s="63"/>
      <c r="C2" s="274"/>
      <c r="D2" s="274"/>
      <c r="E2" s="274"/>
      <c r="F2" s="63"/>
      <c r="G2" s="63"/>
      <c r="H2" s="63"/>
      <c r="I2" s="63"/>
      <c r="J2" s="63"/>
      <c r="K2" s="63"/>
      <c r="L2" s="63"/>
      <c r="M2" s="63"/>
      <c r="N2" s="63"/>
    </row>
    <row r="3" spans="1:16" s="67" customFormat="1" ht="29.35" customHeight="1" x14ac:dyDescent="0.3">
      <c r="A3" s="4" t="str">
        <f>"(一) 檢查基準日："&amp;TEXT(YEAR(從這裡開始!B3)-1911,0)&amp;"/"&amp;TEXT(從這裡開始!B3,"m/d")</f>
        <v>(一) 檢查基準日：115/3/31</v>
      </c>
      <c r="B3" s="65"/>
      <c r="C3" s="66"/>
      <c r="D3" s="272" t="s">
        <v>266</v>
      </c>
      <c r="E3" s="272"/>
      <c r="F3" s="272"/>
      <c r="G3" s="272"/>
      <c r="H3" s="272"/>
      <c r="I3" s="272"/>
      <c r="J3" s="272"/>
      <c r="K3" s="272"/>
      <c r="L3" s="272"/>
      <c r="M3" s="272"/>
      <c r="N3" s="272"/>
      <c r="O3" s="272"/>
      <c r="P3" s="272"/>
    </row>
    <row r="4" spans="1:16" s="69" customFormat="1" x14ac:dyDescent="0.3">
      <c r="A4" s="275" t="s">
        <v>79</v>
      </c>
      <c r="B4" s="275"/>
      <c r="C4" s="275"/>
      <c r="D4" s="275"/>
      <c r="E4" s="275"/>
      <c r="F4" s="275"/>
      <c r="G4" s="275"/>
      <c r="H4" s="275"/>
      <c r="I4" s="275"/>
      <c r="J4" s="275"/>
      <c r="K4" s="275"/>
      <c r="L4" s="275"/>
      <c r="M4" s="275"/>
      <c r="N4" s="68"/>
    </row>
    <row r="5" spans="1:16" s="69" customFormat="1" ht="16.649999999999999" thickBot="1" x14ac:dyDescent="0.35">
      <c r="A5" s="270" t="s">
        <v>44</v>
      </c>
      <c r="B5" s="270"/>
      <c r="C5" s="270"/>
      <c r="D5" s="270"/>
      <c r="E5" s="270"/>
      <c r="F5" s="270"/>
      <c r="G5" s="270"/>
      <c r="H5" s="270"/>
      <c r="I5" s="270"/>
      <c r="J5" s="270"/>
      <c r="K5" s="270"/>
      <c r="L5" s="270"/>
      <c r="M5" s="270"/>
      <c r="N5" s="68"/>
    </row>
    <row r="6" spans="1:16" ht="48.75" thickBot="1" x14ac:dyDescent="0.35">
      <c r="A6" s="70" t="s">
        <v>0</v>
      </c>
      <c r="B6" s="71" t="s">
        <v>1</v>
      </c>
      <c r="C6" s="71" t="s">
        <v>80</v>
      </c>
      <c r="D6" s="276" t="s">
        <v>81</v>
      </c>
      <c r="E6" s="277"/>
      <c r="F6" s="277"/>
      <c r="G6" s="277"/>
      <c r="H6" s="277"/>
      <c r="I6" s="277"/>
      <c r="J6" s="277"/>
      <c r="K6" s="277"/>
      <c r="L6" s="277"/>
      <c r="M6" s="278"/>
      <c r="N6" s="72" t="s">
        <v>82</v>
      </c>
      <c r="O6" s="73" t="s">
        <v>49</v>
      </c>
      <c r="P6" s="74" t="s">
        <v>83</v>
      </c>
    </row>
    <row r="7" spans="1:16" ht="16.649999999999999" thickBot="1" x14ac:dyDescent="0.35">
      <c r="A7" s="57" t="s">
        <v>50</v>
      </c>
      <c r="B7" s="58"/>
      <c r="C7" s="148" t="s">
        <v>182</v>
      </c>
      <c r="D7" s="279" t="s">
        <v>96</v>
      </c>
      <c r="E7" s="279"/>
      <c r="F7" s="279"/>
      <c r="G7" s="279"/>
      <c r="H7" s="279"/>
      <c r="I7" s="279"/>
      <c r="J7" s="279"/>
      <c r="K7" s="279"/>
      <c r="L7" s="279"/>
      <c r="M7" s="279"/>
      <c r="N7" s="149"/>
      <c r="O7" s="59"/>
      <c r="P7" s="60"/>
    </row>
    <row r="8" spans="1:16" x14ac:dyDescent="0.3">
      <c r="A8" s="263" t="s">
        <v>47</v>
      </c>
      <c r="B8" s="75">
        <v>1</v>
      </c>
      <c r="C8" s="122" t="s">
        <v>183</v>
      </c>
      <c r="D8" s="240" t="s">
        <v>52</v>
      </c>
      <c r="E8" s="240"/>
      <c r="F8" s="240"/>
      <c r="G8" s="240"/>
      <c r="H8" s="240"/>
      <c r="I8" s="83" t="s">
        <v>51</v>
      </c>
      <c r="J8" s="171" t="s">
        <v>57</v>
      </c>
      <c r="K8" s="171" t="s">
        <v>58</v>
      </c>
      <c r="L8"/>
      <c r="M8" s="170"/>
      <c r="N8" s="82"/>
      <c r="O8" s="79"/>
      <c r="P8" s="80"/>
    </row>
    <row r="9" spans="1:16" ht="32.15" x14ac:dyDescent="0.3">
      <c r="A9" s="264"/>
      <c r="B9" s="81">
        <v>2</v>
      </c>
      <c r="C9" s="122" t="s">
        <v>184</v>
      </c>
      <c r="D9" s="236" t="s">
        <v>48</v>
      </c>
      <c r="E9" s="236"/>
      <c r="F9" s="236"/>
      <c r="G9" s="236"/>
      <c r="H9" s="236"/>
      <c r="I9" s="236"/>
      <c r="J9" s="236"/>
      <c r="K9" s="236"/>
      <c r="L9" s="236"/>
      <c r="M9" s="236"/>
      <c r="N9" s="82"/>
      <c r="O9" s="83"/>
      <c r="P9" s="84"/>
    </row>
    <row r="10" spans="1:16" ht="32.15" x14ac:dyDescent="0.3">
      <c r="A10" s="264"/>
      <c r="B10" s="85">
        <v>3</v>
      </c>
      <c r="C10" s="135" t="s">
        <v>236</v>
      </c>
      <c r="D10" s="251" t="s">
        <v>126</v>
      </c>
      <c r="E10" s="252"/>
      <c r="F10" s="252"/>
      <c r="G10" s="252"/>
      <c r="H10" s="252"/>
      <c r="I10" s="252"/>
      <c r="J10" s="252"/>
      <c r="K10" s="252"/>
      <c r="L10" s="252"/>
      <c r="M10" s="253"/>
      <c r="N10" s="51"/>
      <c r="O10" s="77"/>
      <c r="P10" s="88"/>
    </row>
    <row r="11" spans="1:16" x14ac:dyDescent="0.3">
      <c r="A11" s="264"/>
      <c r="B11" s="85">
        <v>4</v>
      </c>
      <c r="C11" s="136" t="s">
        <v>237</v>
      </c>
      <c r="D11" s="236" t="s">
        <v>52</v>
      </c>
      <c r="E11" s="236"/>
      <c r="F11" s="236"/>
      <c r="G11" s="236"/>
      <c r="H11" s="236"/>
      <c r="I11" s="77" t="s">
        <v>51</v>
      </c>
      <c r="J11" s="242" t="s">
        <v>290</v>
      </c>
      <c r="K11" s="242"/>
      <c r="L11" s="242"/>
      <c r="M11" s="242"/>
      <c r="N11" s="51"/>
      <c r="O11" s="77"/>
      <c r="P11" s="88"/>
    </row>
    <row r="12" spans="1:16" x14ac:dyDescent="0.3">
      <c r="A12" s="264"/>
      <c r="B12" s="85">
        <v>5</v>
      </c>
      <c r="C12" s="135" t="s">
        <v>238</v>
      </c>
      <c r="D12" s="249" t="s">
        <v>299</v>
      </c>
      <c r="E12" s="250"/>
      <c r="F12" s="250"/>
      <c r="G12" s="250"/>
      <c r="H12" s="250"/>
      <c r="I12" s="250"/>
      <c r="J12" s="250"/>
      <c r="K12" s="250"/>
      <c r="L12" s="250"/>
      <c r="M12" s="250"/>
      <c r="N12" s="51"/>
      <c r="O12" s="77"/>
      <c r="P12" s="88"/>
    </row>
    <row r="13" spans="1:16" x14ac:dyDescent="0.3">
      <c r="A13" s="264"/>
      <c r="B13" s="85">
        <v>6</v>
      </c>
      <c r="C13" s="137" t="s">
        <v>239</v>
      </c>
      <c r="D13" s="249" t="s">
        <v>300</v>
      </c>
      <c r="E13" s="250"/>
      <c r="F13" s="250"/>
      <c r="G13" s="250"/>
      <c r="H13" s="250"/>
      <c r="I13" s="250"/>
      <c r="J13" s="250"/>
      <c r="K13" s="250"/>
      <c r="L13" s="250"/>
      <c r="M13" s="250"/>
      <c r="N13" s="76"/>
      <c r="O13" s="77"/>
      <c r="P13" s="88"/>
    </row>
    <row r="14" spans="1:16" x14ac:dyDescent="0.3">
      <c r="A14" s="264"/>
      <c r="B14" s="85">
        <v>7</v>
      </c>
      <c r="C14" s="137" t="s">
        <v>240</v>
      </c>
      <c r="D14" s="236" t="s">
        <v>63</v>
      </c>
      <c r="E14" s="236"/>
      <c r="F14" s="236"/>
      <c r="G14" s="236"/>
      <c r="H14" s="236"/>
      <c r="I14" s="236"/>
      <c r="J14" s="236"/>
      <c r="K14" s="236"/>
      <c r="L14" s="236"/>
      <c r="M14" s="236"/>
      <c r="N14" s="76"/>
      <c r="O14" s="77"/>
      <c r="P14" s="88"/>
    </row>
    <row r="15" spans="1:16" ht="48.2" x14ac:dyDescent="0.3">
      <c r="A15" s="264"/>
      <c r="B15" s="85">
        <v>8</v>
      </c>
      <c r="C15" s="137" t="s">
        <v>241</v>
      </c>
      <c r="D15" s="236" t="s">
        <v>63</v>
      </c>
      <c r="E15" s="236"/>
      <c r="F15" s="236"/>
      <c r="G15" s="236"/>
      <c r="H15" s="236"/>
      <c r="I15" s="236"/>
      <c r="J15" s="236"/>
      <c r="K15" s="236"/>
      <c r="L15" s="236"/>
      <c r="M15" s="236"/>
      <c r="N15" s="76"/>
      <c r="O15" s="77"/>
      <c r="P15" s="88"/>
    </row>
    <row r="16" spans="1:16" ht="32.15" x14ac:dyDescent="0.3">
      <c r="A16" s="264"/>
      <c r="B16" s="85">
        <v>9</v>
      </c>
      <c r="C16" s="138" t="s">
        <v>231</v>
      </c>
      <c r="D16" s="236" t="s">
        <v>63</v>
      </c>
      <c r="E16" s="236"/>
      <c r="F16" s="236"/>
      <c r="G16" s="236"/>
      <c r="H16" s="236"/>
      <c r="I16" s="236"/>
      <c r="J16" s="236"/>
      <c r="K16" s="236"/>
      <c r="L16" s="236"/>
      <c r="M16" s="236"/>
      <c r="N16" s="76"/>
      <c r="O16" s="77"/>
      <c r="P16" s="88"/>
    </row>
    <row r="17" spans="1:16" x14ac:dyDescent="0.3">
      <c r="A17" s="264"/>
      <c r="B17" s="90">
        <v>10</v>
      </c>
      <c r="C17" s="91" t="s">
        <v>151</v>
      </c>
      <c r="D17" s="236" t="s">
        <v>63</v>
      </c>
      <c r="E17" s="236"/>
      <c r="F17" s="236"/>
      <c r="G17" s="236"/>
      <c r="H17" s="236"/>
      <c r="I17" s="236"/>
      <c r="J17" s="236"/>
      <c r="K17" s="236"/>
      <c r="L17" s="236"/>
      <c r="M17" s="236"/>
      <c r="N17" s="76"/>
      <c r="O17" s="77"/>
      <c r="P17" s="88"/>
    </row>
    <row r="18" spans="1:16" x14ac:dyDescent="0.3">
      <c r="A18" s="264"/>
      <c r="B18" s="90">
        <v>11</v>
      </c>
      <c r="C18" s="91" t="s">
        <v>185</v>
      </c>
      <c r="D18" s="236" t="s">
        <v>63</v>
      </c>
      <c r="E18" s="236"/>
      <c r="F18" s="236"/>
      <c r="G18" s="236"/>
      <c r="H18" s="236"/>
      <c r="I18" s="236"/>
      <c r="J18" s="236"/>
      <c r="K18" s="236"/>
      <c r="L18" s="236"/>
      <c r="M18" s="236"/>
      <c r="N18" s="76"/>
      <c r="O18" s="77"/>
      <c r="P18" s="88"/>
    </row>
    <row r="19" spans="1:16" x14ac:dyDescent="0.3">
      <c r="A19" s="264"/>
      <c r="B19" s="90">
        <v>12</v>
      </c>
      <c r="C19" s="91" t="s">
        <v>186</v>
      </c>
      <c r="D19" s="236" t="s">
        <v>63</v>
      </c>
      <c r="E19" s="236"/>
      <c r="F19" s="236"/>
      <c r="G19" s="236"/>
      <c r="H19" s="236"/>
      <c r="I19" s="236"/>
      <c r="J19" s="236"/>
      <c r="K19" s="236"/>
      <c r="L19" s="236"/>
      <c r="M19" s="236"/>
      <c r="N19" s="76"/>
      <c r="O19" s="77"/>
      <c r="P19" s="88"/>
    </row>
    <row r="20" spans="1:16" x14ac:dyDescent="0.3">
      <c r="A20" s="264"/>
      <c r="B20" s="90">
        <v>13</v>
      </c>
      <c r="C20" s="91" t="s">
        <v>187</v>
      </c>
      <c r="D20" s="236" t="s">
        <v>63</v>
      </c>
      <c r="E20" s="236"/>
      <c r="F20" s="236"/>
      <c r="G20" s="236"/>
      <c r="H20" s="236"/>
      <c r="I20" s="236"/>
      <c r="J20" s="236"/>
      <c r="K20" s="236"/>
      <c r="L20" s="236"/>
      <c r="M20" s="236"/>
      <c r="N20" s="76"/>
      <c r="O20" s="77"/>
      <c r="P20" s="88"/>
    </row>
    <row r="21" spans="1:16" x14ac:dyDescent="0.3">
      <c r="A21" s="264"/>
      <c r="B21" s="90">
        <v>14</v>
      </c>
      <c r="C21" s="91" t="s">
        <v>188</v>
      </c>
      <c r="D21" s="236" t="s">
        <v>63</v>
      </c>
      <c r="E21" s="236"/>
      <c r="F21" s="236"/>
      <c r="G21" s="236"/>
      <c r="H21" s="236"/>
      <c r="I21" s="236"/>
      <c r="J21" s="236"/>
      <c r="K21" s="236"/>
      <c r="L21" s="236"/>
      <c r="M21" s="236"/>
      <c r="N21" s="76"/>
      <c r="O21" s="77"/>
      <c r="P21" s="88"/>
    </row>
    <row r="22" spans="1:16" ht="16.649999999999999" thickBot="1" x14ac:dyDescent="0.35">
      <c r="A22" s="264"/>
      <c r="B22" s="92"/>
      <c r="C22" s="125"/>
      <c r="D22" s="241"/>
      <c r="E22" s="241"/>
      <c r="F22" s="241"/>
      <c r="G22" s="241"/>
      <c r="H22" s="241"/>
      <c r="I22" s="241"/>
      <c r="J22" s="241"/>
      <c r="K22" s="241"/>
      <c r="L22" s="241"/>
      <c r="M22" s="241"/>
      <c r="N22" s="94"/>
      <c r="O22" s="77"/>
      <c r="P22" s="88"/>
    </row>
    <row r="23" spans="1:16" x14ac:dyDescent="0.3">
      <c r="A23" s="263" t="s">
        <v>125</v>
      </c>
      <c r="B23" s="81">
        <v>1</v>
      </c>
      <c r="C23" s="122" t="s">
        <v>189</v>
      </c>
      <c r="D23" s="280" t="s">
        <v>84</v>
      </c>
      <c r="E23" s="281"/>
      <c r="F23" s="281"/>
      <c r="G23" s="281"/>
      <c r="H23" s="282"/>
      <c r="I23" s="95" t="s">
        <v>51</v>
      </c>
      <c r="J23" s="243" t="s">
        <v>37</v>
      </c>
      <c r="K23" s="244"/>
      <c r="L23" s="245"/>
      <c r="M23" s="82"/>
      <c r="N23" s="78"/>
      <c r="O23" s="79"/>
      <c r="P23" s="80"/>
    </row>
    <row r="24" spans="1:16" x14ac:dyDescent="0.3">
      <c r="A24" s="264"/>
      <c r="B24" s="85">
        <v>2</v>
      </c>
      <c r="C24" s="135" t="s">
        <v>242</v>
      </c>
      <c r="D24" s="251" t="s">
        <v>63</v>
      </c>
      <c r="E24" s="252"/>
      <c r="F24" s="252"/>
      <c r="G24" s="252"/>
      <c r="H24" s="252"/>
      <c r="I24" s="252"/>
      <c r="J24" s="252"/>
      <c r="K24" s="252"/>
      <c r="L24" s="253"/>
      <c r="M24" s="76"/>
      <c r="N24" s="51"/>
      <c r="O24" s="77"/>
      <c r="P24" s="84"/>
    </row>
    <row r="25" spans="1:16" x14ac:dyDescent="0.3">
      <c r="A25" s="264"/>
      <c r="B25" s="85">
        <v>3</v>
      </c>
      <c r="C25" s="137" t="s">
        <v>243</v>
      </c>
      <c r="D25" s="251" t="s">
        <v>63</v>
      </c>
      <c r="E25" s="252"/>
      <c r="F25" s="252"/>
      <c r="G25" s="252"/>
      <c r="H25" s="252"/>
      <c r="I25" s="252"/>
      <c r="J25" s="252"/>
      <c r="K25" s="252"/>
      <c r="L25" s="253"/>
      <c r="M25" s="76"/>
      <c r="N25" s="51"/>
      <c r="O25" s="77"/>
      <c r="P25" s="84"/>
    </row>
    <row r="26" spans="1:16" x14ac:dyDescent="0.3">
      <c r="A26" s="264"/>
      <c r="B26" s="85">
        <v>4</v>
      </c>
      <c r="C26" s="137" t="s">
        <v>244</v>
      </c>
      <c r="D26" s="251" t="s">
        <v>63</v>
      </c>
      <c r="E26" s="252"/>
      <c r="F26" s="252"/>
      <c r="G26" s="252"/>
      <c r="H26" s="252"/>
      <c r="I26" s="252"/>
      <c r="J26" s="252"/>
      <c r="K26" s="252"/>
      <c r="L26" s="253"/>
      <c r="M26" s="76"/>
      <c r="N26" s="51"/>
      <c r="O26" s="77"/>
      <c r="P26" s="84"/>
    </row>
    <row r="27" spans="1:16" x14ac:dyDescent="0.3">
      <c r="A27" s="264"/>
      <c r="B27" s="85">
        <v>5</v>
      </c>
      <c r="C27" s="89" t="s">
        <v>190</v>
      </c>
      <c r="D27" s="236" t="s">
        <v>52</v>
      </c>
      <c r="E27" s="236"/>
      <c r="F27" s="236"/>
      <c r="G27" s="236"/>
      <c r="H27" s="236"/>
      <c r="I27" s="77" t="s">
        <v>51</v>
      </c>
      <c r="J27" s="242" t="s">
        <v>60</v>
      </c>
      <c r="K27" s="242"/>
      <c r="L27" s="242"/>
      <c r="M27" s="242"/>
      <c r="N27" s="51"/>
      <c r="O27" s="77"/>
      <c r="P27" s="84"/>
    </row>
    <row r="28" spans="1:16" x14ac:dyDescent="0.3">
      <c r="A28" s="264"/>
      <c r="B28" s="85">
        <v>6</v>
      </c>
      <c r="C28" s="139" t="s">
        <v>229</v>
      </c>
      <c r="D28" s="236" t="s">
        <v>63</v>
      </c>
      <c r="E28" s="236"/>
      <c r="F28" s="236"/>
      <c r="G28" s="236"/>
      <c r="H28" s="236"/>
      <c r="I28" s="236"/>
      <c r="J28" s="236"/>
      <c r="K28" s="236"/>
      <c r="L28" s="236"/>
      <c r="M28" s="236"/>
      <c r="N28" s="76"/>
      <c r="O28" s="77"/>
      <c r="P28" s="84"/>
    </row>
    <row r="29" spans="1:16" x14ac:dyDescent="0.3">
      <c r="A29" s="264"/>
      <c r="B29" s="85">
        <v>7</v>
      </c>
      <c r="C29" s="139" t="s">
        <v>230</v>
      </c>
      <c r="D29" s="236" t="s">
        <v>63</v>
      </c>
      <c r="E29" s="236"/>
      <c r="F29" s="236"/>
      <c r="G29" s="236"/>
      <c r="H29" s="236"/>
      <c r="I29" s="236"/>
      <c r="J29" s="236"/>
      <c r="K29" s="236"/>
      <c r="L29" s="236"/>
      <c r="M29" s="236"/>
      <c r="N29" s="76"/>
      <c r="O29" s="77"/>
      <c r="P29" s="84"/>
    </row>
    <row r="30" spans="1:16" x14ac:dyDescent="0.3">
      <c r="A30" s="264"/>
      <c r="B30" s="85">
        <v>8</v>
      </c>
      <c r="C30" s="135" t="s">
        <v>245</v>
      </c>
      <c r="D30" s="236" t="s">
        <v>63</v>
      </c>
      <c r="E30" s="236"/>
      <c r="F30" s="236"/>
      <c r="G30" s="236"/>
      <c r="H30" s="236"/>
      <c r="I30" s="236"/>
      <c r="J30" s="236"/>
      <c r="K30" s="236"/>
      <c r="L30" s="236"/>
      <c r="M30" s="236"/>
      <c r="N30" s="76"/>
      <c r="O30" s="77"/>
      <c r="P30" s="84"/>
    </row>
    <row r="31" spans="1:16" ht="16.649999999999999" thickBot="1" x14ac:dyDescent="0.35">
      <c r="A31" s="264"/>
      <c r="B31" s="85"/>
      <c r="C31" s="123"/>
      <c r="D31" s="241"/>
      <c r="E31" s="241"/>
      <c r="F31" s="241"/>
      <c r="G31" s="241"/>
      <c r="H31" s="241"/>
      <c r="I31" s="241"/>
      <c r="J31" s="241"/>
      <c r="K31" s="241"/>
      <c r="L31" s="241"/>
      <c r="M31" s="241"/>
      <c r="N31" s="76"/>
      <c r="O31" s="77"/>
      <c r="P31" s="88"/>
    </row>
    <row r="32" spans="1:16" ht="16.100000000000001" customHeight="1" x14ac:dyDescent="0.3">
      <c r="A32" s="263" t="s">
        <v>134</v>
      </c>
      <c r="B32" s="75">
        <v>1</v>
      </c>
      <c r="C32" s="140" t="s">
        <v>246</v>
      </c>
      <c r="D32" s="236" t="s">
        <v>63</v>
      </c>
      <c r="E32" s="236"/>
      <c r="F32" s="236"/>
      <c r="G32" s="236"/>
      <c r="H32" s="236"/>
      <c r="I32" s="236"/>
      <c r="J32" s="236"/>
      <c r="K32" s="236"/>
      <c r="L32" s="236"/>
      <c r="M32" s="236"/>
      <c r="N32" s="78"/>
      <c r="O32" s="79"/>
      <c r="P32" s="80"/>
    </row>
    <row r="33" spans="1:16" ht="16.100000000000001" customHeight="1" x14ac:dyDescent="0.3">
      <c r="A33" s="264"/>
      <c r="B33" s="81">
        <v>2</v>
      </c>
      <c r="C33" s="141" t="s">
        <v>232</v>
      </c>
      <c r="D33" s="236" t="s">
        <v>63</v>
      </c>
      <c r="E33" s="236"/>
      <c r="F33" s="236"/>
      <c r="G33" s="236"/>
      <c r="H33" s="236"/>
      <c r="I33" s="236"/>
      <c r="J33" s="236"/>
      <c r="K33" s="236"/>
      <c r="L33" s="236"/>
      <c r="M33" s="236"/>
      <c r="N33" s="82"/>
      <c r="O33" s="83"/>
      <c r="P33" s="84"/>
    </row>
    <row r="34" spans="1:16" ht="16.649999999999999" thickBot="1" x14ac:dyDescent="0.35">
      <c r="A34" s="264"/>
      <c r="B34" s="85"/>
      <c r="C34" s="135"/>
      <c r="D34" s="236"/>
      <c r="E34" s="236"/>
      <c r="F34" s="236"/>
      <c r="G34" s="236"/>
      <c r="H34" s="236"/>
      <c r="I34" s="236"/>
      <c r="J34" s="236"/>
      <c r="K34" s="236"/>
      <c r="L34" s="236"/>
      <c r="M34" s="236"/>
      <c r="N34" s="76"/>
      <c r="O34" s="77"/>
      <c r="P34" s="84"/>
    </row>
    <row r="35" spans="1:16" ht="32.15" x14ac:dyDescent="0.3">
      <c r="A35" s="263" t="s">
        <v>181</v>
      </c>
      <c r="B35" s="75">
        <v>1</v>
      </c>
      <c r="C35" s="142" t="s">
        <v>247</v>
      </c>
      <c r="D35" s="286" t="s">
        <v>133</v>
      </c>
      <c r="E35" s="287"/>
      <c r="F35" s="287"/>
      <c r="G35" s="287"/>
      <c r="H35" s="287"/>
      <c r="I35" s="287"/>
      <c r="J35" s="287"/>
      <c r="K35" s="287"/>
      <c r="L35" s="287"/>
      <c r="M35" s="288"/>
      <c r="N35" s="96"/>
      <c r="O35" s="79"/>
      <c r="P35" s="80"/>
    </row>
    <row r="36" spans="1:16" x14ac:dyDescent="0.3">
      <c r="A36" s="264"/>
      <c r="B36" s="85">
        <v>2</v>
      </c>
      <c r="C36" s="137" t="s">
        <v>248</v>
      </c>
      <c r="D36" s="236" t="s">
        <v>63</v>
      </c>
      <c r="E36" s="236"/>
      <c r="F36" s="236"/>
      <c r="G36" s="236"/>
      <c r="H36" s="236"/>
      <c r="I36" s="236"/>
      <c r="J36" s="236"/>
      <c r="K36" s="236"/>
      <c r="L36" s="236"/>
      <c r="M36" s="236"/>
      <c r="N36" s="76"/>
      <c r="O36" s="77"/>
      <c r="P36" s="88"/>
    </row>
    <row r="37" spans="1:16" x14ac:dyDescent="0.3">
      <c r="A37" s="264"/>
      <c r="B37" s="90">
        <v>3</v>
      </c>
      <c r="C37" s="143" t="s">
        <v>249</v>
      </c>
      <c r="D37" s="236" t="s">
        <v>63</v>
      </c>
      <c r="E37" s="236"/>
      <c r="F37" s="236"/>
      <c r="G37" s="236"/>
      <c r="H37" s="236"/>
      <c r="I37" s="236"/>
      <c r="J37" s="236"/>
      <c r="K37" s="236"/>
      <c r="L37" s="236"/>
      <c r="M37" s="236"/>
      <c r="N37" s="97"/>
      <c r="O37" s="98"/>
      <c r="P37" s="99"/>
    </row>
    <row r="38" spans="1:16" ht="16.649999999999999" thickBot="1" x14ac:dyDescent="0.35">
      <c r="A38" s="264"/>
      <c r="B38" s="92"/>
      <c r="C38" s="125"/>
      <c r="D38" s="241"/>
      <c r="E38" s="241"/>
      <c r="F38" s="241"/>
      <c r="G38" s="241"/>
      <c r="H38" s="241"/>
      <c r="I38" s="241"/>
      <c r="J38" s="241"/>
      <c r="K38" s="241"/>
      <c r="L38" s="241"/>
      <c r="M38" s="241"/>
      <c r="N38" s="100"/>
      <c r="O38" s="101"/>
      <c r="P38" s="102"/>
    </row>
    <row r="39" spans="1:16" x14ac:dyDescent="0.3">
      <c r="A39" s="283" t="s">
        <v>53</v>
      </c>
      <c r="B39" s="81">
        <v>1</v>
      </c>
      <c r="C39" s="126" t="s">
        <v>191</v>
      </c>
      <c r="D39" s="280" t="s">
        <v>166</v>
      </c>
      <c r="E39" s="281"/>
      <c r="F39" s="281"/>
      <c r="G39" s="281"/>
      <c r="H39" s="281"/>
      <c r="I39" s="281"/>
      <c r="J39" s="281"/>
      <c r="K39" s="281"/>
      <c r="L39" s="282"/>
      <c r="M39" s="103"/>
      <c r="N39" s="82"/>
      <c r="O39" s="83"/>
      <c r="P39" s="84"/>
    </row>
    <row r="40" spans="1:16" x14ac:dyDescent="0.3">
      <c r="A40" s="284"/>
      <c r="B40" s="85">
        <v>2</v>
      </c>
      <c r="C40" s="126" t="s">
        <v>192</v>
      </c>
      <c r="D40" s="295" t="s">
        <v>167</v>
      </c>
      <c r="E40" s="296"/>
      <c r="F40" s="296"/>
      <c r="G40" s="296"/>
      <c r="H40" s="296"/>
      <c r="I40" s="296"/>
      <c r="J40" s="296"/>
      <c r="K40" s="296"/>
      <c r="L40" s="297"/>
      <c r="M40" s="103"/>
      <c r="N40" s="76"/>
      <c r="O40" s="77"/>
      <c r="P40" s="88"/>
    </row>
    <row r="41" spans="1:16" x14ac:dyDescent="0.3">
      <c r="A41" s="284"/>
      <c r="B41" s="85">
        <v>3</v>
      </c>
      <c r="C41" s="126" t="s">
        <v>193</v>
      </c>
      <c r="D41" s="104" t="s">
        <v>168</v>
      </c>
      <c r="E41" s="105"/>
      <c r="F41" s="105"/>
      <c r="G41" s="105"/>
      <c r="H41" s="105"/>
      <c r="I41" s="105"/>
      <c r="J41" s="105"/>
      <c r="K41" s="105"/>
      <c r="L41" s="106"/>
      <c r="M41" s="103"/>
      <c r="N41" s="76"/>
      <c r="O41" s="77"/>
      <c r="P41" s="88"/>
    </row>
    <row r="42" spans="1:16" x14ac:dyDescent="0.3">
      <c r="A42" s="284"/>
      <c r="B42" s="85">
        <v>4</v>
      </c>
      <c r="C42" s="126" t="s">
        <v>194</v>
      </c>
      <c r="D42" s="273" t="s">
        <v>63</v>
      </c>
      <c r="E42" s="273"/>
      <c r="F42" s="273"/>
      <c r="G42" s="273"/>
      <c r="H42" s="273"/>
      <c r="I42" s="273"/>
      <c r="J42" s="273"/>
      <c r="K42" s="273"/>
      <c r="L42" s="273"/>
      <c r="M42" s="273"/>
      <c r="N42" s="76"/>
      <c r="O42" s="77"/>
      <c r="P42" s="88"/>
    </row>
    <row r="43" spans="1:16" x14ac:dyDescent="0.3">
      <c r="A43" s="284"/>
      <c r="B43" s="85">
        <v>5</v>
      </c>
      <c r="C43" s="134" t="s">
        <v>301</v>
      </c>
      <c r="D43" s="236" t="s">
        <v>52</v>
      </c>
      <c r="E43" s="236"/>
      <c r="F43" s="236"/>
      <c r="G43" s="236"/>
      <c r="H43" s="236"/>
      <c r="I43" s="77" t="s">
        <v>51</v>
      </c>
      <c r="J43" s="269" t="s">
        <v>263</v>
      </c>
      <c r="K43" s="269"/>
      <c r="L43" s="269"/>
      <c r="M43" s="269"/>
      <c r="N43" s="76"/>
      <c r="O43" s="77"/>
      <c r="P43" s="88"/>
    </row>
    <row r="44" spans="1:16" x14ac:dyDescent="0.3">
      <c r="A44" s="284"/>
      <c r="B44" s="85">
        <v>6</v>
      </c>
      <c r="C44" s="134" t="s">
        <v>302</v>
      </c>
      <c r="D44" s="251" t="s">
        <v>26</v>
      </c>
      <c r="E44" s="252"/>
      <c r="F44" s="252"/>
      <c r="G44" s="252"/>
      <c r="H44" s="252"/>
      <c r="I44" s="252"/>
      <c r="J44" s="252"/>
      <c r="K44" s="252"/>
      <c r="L44" s="252"/>
      <c r="M44" s="253"/>
      <c r="N44" s="52"/>
      <c r="O44" s="77"/>
      <c r="P44" s="88"/>
    </row>
    <row r="45" spans="1:16" x14ac:dyDescent="0.3">
      <c r="A45" s="284"/>
      <c r="B45" s="85">
        <v>7</v>
      </c>
      <c r="C45" s="123" t="s">
        <v>195</v>
      </c>
      <c r="D45" s="236" t="s">
        <v>52</v>
      </c>
      <c r="E45" s="236"/>
      <c r="F45" s="236"/>
      <c r="G45" s="236"/>
      <c r="H45" s="236"/>
      <c r="I45" s="77" t="s">
        <v>51</v>
      </c>
      <c r="J45" s="242" t="s">
        <v>264</v>
      </c>
      <c r="K45" s="242"/>
      <c r="L45" s="242"/>
      <c r="M45" s="94"/>
      <c r="N45" s="52"/>
      <c r="O45" s="77"/>
      <c r="P45" s="88"/>
    </row>
    <row r="46" spans="1:16" x14ac:dyDescent="0.3">
      <c r="A46" s="284"/>
      <c r="B46" s="85">
        <v>8</v>
      </c>
      <c r="C46" s="123" t="s">
        <v>196</v>
      </c>
      <c r="D46" s="251" t="s">
        <v>26</v>
      </c>
      <c r="E46" s="252"/>
      <c r="F46" s="252"/>
      <c r="G46" s="252"/>
      <c r="H46" s="252"/>
      <c r="I46" s="252"/>
      <c r="J46" s="252"/>
      <c r="K46" s="252"/>
      <c r="L46" s="252"/>
      <c r="M46" s="253"/>
      <c r="N46" s="52"/>
      <c r="O46" s="77"/>
      <c r="P46" s="88"/>
    </row>
    <row r="47" spans="1:16" x14ac:dyDescent="0.3">
      <c r="A47" s="284"/>
      <c r="B47" s="85">
        <v>9</v>
      </c>
      <c r="C47" s="181" t="s">
        <v>303</v>
      </c>
      <c r="D47" s="236" t="s">
        <v>43</v>
      </c>
      <c r="E47" s="236"/>
      <c r="F47" s="236"/>
      <c r="G47" s="236"/>
      <c r="H47" s="236"/>
      <c r="I47" s="236"/>
      <c r="J47" s="236"/>
      <c r="K47" s="236"/>
      <c r="L47" s="236"/>
      <c r="M47" s="236"/>
      <c r="N47" s="52"/>
      <c r="O47" s="77"/>
      <c r="P47" s="88"/>
    </row>
    <row r="48" spans="1:16" ht="31.05" customHeight="1" x14ac:dyDescent="0.3">
      <c r="A48" s="284"/>
      <c r="B48" s="85">
        <v>10</v>
      </c>
      <c r="C48" s="123" t="s">
        <v>197</v>
      </c>
      <c r="D48" s="289" t="s">
        <v>169</v>
      </c>
      <c r="E48" s="289"/>
      <c r="F48" s="289"/>
      <c r="G48" s="289"/>
      <c r="H48" s="289"/>
      <c r="I48" s="289"/>
      <c r="J48" s="289"/>
      <c r="K48" s="289"/>
      <c r="L48" s="289"/>
      <c r="M48" s="289"/>
      <c r="N48" s="52"/>
      <c r="O48" s="77"/>
      <c r="P48" s="88"/>
    </row>
    <row r="49" spans="1:16" ht="30.5" customHeight="1" x14ac:dyDescent="0.3">
      <c r="A49" s="284"/>
      <c r="B49" s="85">
        <v>11</v>
      </c>
      <c r="C49" s="123" t="s">
        <v>198</v>
      </c>
      <c r="D49" s="289" t="s">
        <v>169</v>
      </c>
      <c r="E49" s="289"/>
      <c r="F49" s="289"/>
      <c r="G49" s="289"/>
      <c r="H49" s="289"/>
      <c r="I49" s="289"/>
      <c r="J49" s="289"/>
      <c r="K49" s="289"/>
      <c r="L49" s="289"/>
      <c r="M49" s="289"/>
      <c r="N49" s="52"/>
      <c r="O49" s="77"/>
      <c r="P49" s="88"/>
    </row>
    <row r="50" spans="1:16" x14ac:dyDescent="0.3">
      <c r="A50" s="284"/>
      <c r="B50" s="85">
        <v>12</v>
      </c>
      <c r="C50" s="123" t="s">
        <v>199</v>
      </c>
      <c r="D50" s="251" t="s">
        <v>25</v>
      </c>
      <c r="E50" s="252"/>
      <c r="F50" s="252"/>
      <c r="G50" s="252"/>
      <c r="H50" s="252"/>
      <c r="I50" s="252"/>
      <c r="J50" s="252"/>
      <c r="K50" s="252"/>
      <c r="L50" s="253"/>
      <c r="M50" s="86"/>
      <c r="N50" s="52"/>
      <c r="O50" s="77"/>
      <c r="P50" s="88"/>
    </row>
    <row r="51" spans="1:16" x14ac:dyDescent="0.3">
      <c r="A51" s="284"/>
      <c r="B51" s="85">
        <v>13</v>
      </c>
      <c r="C51" s="123" t="s">
        <v>200</v>
      </c>
      <c r="D51" s="251" t="s">
        <v>25</v>
      </c>
      <c r="E51" s="252"/>
      <c r="F51" s="252"/>
      <c r="G51" s="252"/>
      <c r="H51" s="252"/>
      <c r="I51" s="252"/>
      <c r="J51" s="252"/>
      <c r="K51" s="252"/>
      <c r="L51" s="253"/>
      <c r="M51" s="86"/>
      <c r="N51" s="52"/>
      <c r="O51" s="77"/>
      <c r="P51" s="88"/>
    </row>
    <row r="52" spans="1:16" ht="29.95" customHeight="1" x14ac:dyDescent="0.3">
      <c r="A52" s="284"/>
      <c r="B52" s="85">
        <v>14</v>
      </c>
      <c r="C52" s="123" t="s">
        <v>201</v>
      </c>
      <c r="D52" s="292" t="s">
        <v>170</v>
      </c>
      <c r="E52" s="293"/>
      <c r="F52" s="293"/>
      <c r="G52" s="293"/>
      <c r="H52" s="293"/>
      <c r="I52" s="293"/>
      <c r="J52" s="293"/>
      <c r="K52" s="293"/>
      <c r="L52" s="294"/>
      <c r="M52" s="86"/>
      <c r="N52" s="52"/>
      <c r="O52" s="77"/>
      <c r="P52" s="88"/>
    </row>
    <row r="53" spans="1:16" x14ac:dyDescent="0.3">
      <c r="A53" s="284"/>
      <c r="B53" s="85">
        <v>15</v>
      </c>
      <c r="C53" s="123" t="s">
        <v>202</v>
      </c>
      <c r="D53" s="251" t="s">
        <v>25</v>
      </c>
      <c r="E53" s="252"/>
      <c r="F53" s="252"/>
      <c r="G53" s="252"/>
      <c r="H53" s="252"/>
      <c r="I53" s="252"/>
      <c r="J53" s="252"/>
      <c r="K53" s="252"/>
      <c r="L53" s="253"/>
      <c r="M53" s="86"/>
      <c r="N53" s="52"/>
      <c r="O53" s="77"/>
      <c r="P53" s="88"/>
    </row>
    <row r="54" spans="1:16" ht="31.05" customHeight="1" x14ac:dyDescent="0.3">
      <c r="A54" s="284"/>
      <c r="B54" s="85">
        <v>16</v>
      </c>
      <c r="C54" s="127" t="s">
        <v>203</v>
      </c>
      <c r="D54" s="251" t="s">
        <v>25</v>
      </c>
      <c r="E54" s="252"/>
      <c r="F54" s="252"/>
      <c r="G54" s="252"/>
      <c r="H54" s="252"/>
      <c r="I54" s="252"/>
      <c r="J54" s="252"/>
      <c r="K54" s="252"/>
      <c r="L54" s="252"/>
      <c r="M54" s="64"/>
      <c r="N54" s="52"/>
      <c r="O54" s="77"/>
      <c r="P54" s="88"/>
    </row>
    <row r="55" spans="1:16" ht="16.649999999999999" thickBot="1" x14ac:dyDescent="0.35">
      <c r="A55" s="285"/>
      <c r="B55" s="81"/>
      <c r="C55" s="127"/>
      <c r="D55" s="290"/>
      <c r="E55" s="291"/>
      <c r="F55" s="291"/>
      <c r="G55" s="291"/>
      <c r="H55" s="291"/>
      <c r="I55" s="291"/>
      <c r="J55" s="291"/>
      <c r="K55" s="291"/>
      <c r="L55" s="291"/>
      <c r="M55" s="107"/>
      <c r="N55" s="108"/>
      <c r="O55" s="61"/>
      <c r="P55" s="62"/>
    </row>
    <row r="56" spans="1:16" x14ac:dyDescent="0.3">
      <c r="A56" s="263" t="s">
        <v>89</v>
      </c>
      <c r="B56" s="75">
        <v>1</v>
      </c>
      <c r="C56" s="144" t="s">
        <v>250</v>
      </c>
      <c r="D56" s="236" t="s">
        <v>26</v>
      </c>
      <c r="E56" s="236"/>
      <c r="F56" s="236"/>
      <c r="G56" s="236"/>
      <c r="H56" s="236"/>
      <c r="I56" s="236"/>
      <c r="J56" s="236"/>
      <c r="K56" s="236"/>
      <c r="L56" s="236"/>
      <c r="M56" s="236"/>
      <c r="N56" s="78"/>
      <c r="O56" s="79"/>
      <c r="P56" s="80"/>
    </row>
    <row r="57" spans="1:16" x14ac:dyDescent="0.3">
      <c r="A57" s="264"/>
      <c r="B57" s="85">
        <v>2</v>
      </c>
      <c r="C57" s="124" t="s">
        <v>204</v>
      </c>
      <c r="D57" s="236" t="s">
        <v>88</v>
      </c>
      <c r="E57" s="236"/>
      <c r="F57" s="236"/>
      <c r="G57" s="236"/>
      <c r="H57" s="236"/>
      <c r="I57" s="236"/>
      <c r="J57" s="236"/>
      <c r="K57" s="236"/>
      <c r="L57" s="236"/>
      <c r="M57" s="236"/>
      <c r="N57" s="76"/>
      <c r="O57" s="77"/>
      <c r="P57" s="88"/>
    </row>
    <row r="58" spans="1:16" x14ac:dyDescent="0.3">
      <c r="A58" s="264"/>
      <c r="B58" s="85">
        <v>3</v>
      </c>
      <c r="C58" s="124" t="s">
        <v>205</v>
      </c>
      <c r="D58" s="251" t="s">
        <v>43</v>
      </c>
      <c r="E58" s="252"/>
      <c r="F58" s="252"/>
      <c r="G58" s="252"/>
      <c r="H58" s="252"/>
      <c r="I58" s="252"/>
      <c r="J58" s="252"/>
      <c r="K58" s="252"/>
      <c r="L58" s="252"/>
      <c r="M58" s="253"/>
      <c r="N58" s="76"/>
      <c r="O58" s="77"/>
      <c r="P58" s="88"/>
    </row>
    <row r="59" spans="1:16" x14ac:dyDescent="0.3">
      <c r="A59" s="264"/>
      <c r="B59" s="85">
        <v>4</v>
      </c>
      <c r="C59" s="124" t="s">
        <v>206</v>
      </c>
      <c r="D59" s="246" t="s">
        <v>267</v>
      </c>
      <c r="E59" s="247"/>
      <c r="F59" s="247"/>
      <c r="G59" s="247"/>
      <c r="H59" s="247"/>
      <c r="I59" s="247"/>
      <c r="J59" s="247"/>
      <c r="K59" s="247"/>
      <c r="L59" s="247"/>
      <c r="M59" s="248"/>
      <c r="N59" s="52"/>
      <c r="O59" s="77"/>
      <c r="P59" s="88"/>
    </row>
    <row r="60" spans="1:16" x14ac:dyDescent="0.3">
      <c r="A60" s="264"/>
      <c r="B60" s="85">
        <v>5</v>
      </c>
      <c r="C60" s="129" t="s">
        <v>207</v>
      </c>
      <c r="D60" s="251" t="s">
        <v>90</v>
      </c>
      <c r="E60" s="252"/>
      <c r="F60" s="252"/>
      <c r="G60" s="252"/>
      <c r="H60" s="252"/>
      <c r="I60" s="252"/>
      <c r="J60" s="252"/>
      <c r="K60" s="252"/>
      <c r="L60" s="252"/>
      <c r="M60" s="87"/>
      <c r="N60" s="76"/>
      <c r="O60" s="77"/>
      <c r="P60" s="88"/>
    </row>
    <row r="61" spans="1:16" x14ac:dyDescent="0.3">
      <c r="A61" s="264"/>
      <c r="B61" s="85">
        <v>6</v>
      </c>
      <c r="C61" s="129" t="s">
        <v>208</v>
      </c>
      <c r="D61" s="236" t="s">
        <v>25</v>
      </c>
      <c r="E61" s="236"/>
      <c r="F61" s="236"/>
      <c r="G61" s="236"/>
      <c r="H61" s="236"/>
      <c r="I61" s="236"/>
      <c r="J61" s="236"/>
      <c r="K61" s="236"/>
      <c r="L61" s="236"/>
      <c r="M61" s="236"/>
      <c r="N61" s="76"/>
      <c r="O61" s="77"/>
      <c r="P61" s="88"/>
    </row>
    <row r="62" spans="1:16" x14ac:dyDescent="0.3">
      <c r="A62" s="264"/>
      <c r="B62" s="85">
        <v>7</v>
      </c>
      <c r="C62" s="129" t="s">
        <v>209</v>
      </c>
      <c r="D62" s="236" t="s">
        <v>25</v>
      </c>
      <c r="E62" s="236"/>
      <c r="F62" s="236"/>
      <c r="G62" s="236"/>
      <c r="H62" s="236"/>
      <c r="I62" s="236"/>
      <c r="J62" s="236"/>
      <c r="K62" s="236"/>
      <c r="L62" s="236"/>
      <c r="M62" s="236"/>
      <c r="N62" s="76"/>
      <c r="O62" s="77"/>
      <c r="P62" s="88"/>
    </row>
    <row r="63" spans="1:16" x14ac:dyDescent="0.3">
      <c r="A63" s="264"/>
      <c r="B63" s="85">
        <v>8</v>
      </c>
      <c r="C63" s="129" t="s">
        <v>210</v>
      </c>
      <c r="D63" s="236" t="s">
        <v>25</v>
      </c>
      <c r="E63" s="236"/>
      <c r="F63" s="236"/>
      <c r="G63" s="236"/>
      <c r="H63" s="236"/>
      <c r="I63" s="236"/>
      <c r="J63" s="236"/>
      <c r="K63" s="236"/>
      <c r="L63" s="236"/>
      <c r="M63" s="236"/>
      <c r="N63" s="76"/>
      <c r="O63" s="77"/>
      <c r="P63" s="88"/>
    </row>
    <row r="64" spans="1:16" x14ac:dyDescent="0.3">
      <c r="A64" s="264"/>
      <c r="B64" s="85">
        <v>9</v>
      </c>
      <c r="C64" s="123" t="s">
        <v>211</v>
      </c>
      <c r="D64" s="236" t="s">
        <v>25</v>
      </c>
      <c r="E64" s="236"/>
      <c r="F64" s="236"/>
      <c r="G64" s="236"/>
      <c r="H64" s="236"/>
      <c r="I64" s="236"/>
      <c r="J64" s="236"/>
      <c r="K64" s="236"/>
      <c r="L64" s="236"/>
      <c r="M64" s="236"/>
      <c r="N64" s="76"/>
      <c r="O64" s="77"/>
      <c r="P64" s="88"/>
    </row>
    <row r="65" spans="1:16" x14ac:dyDescent="0.3">
      <c r="A65" s="264"/>
      <c r="B65" s="85">
        <v>10</v>
      </c>
      <c r="C65" s="123" t="s">
        <v>212</v>
      </c>
      <c r="D65" s="236" t="s">
        <v>25</v>
      </c>
      <c r="E65" s="236"/>
      <c r="F65" s="236"/>
      <c r="G65" s="236"/>
      <c r="H65" s="236"/>
      <c r="I65" s="236"/>
      <c r="J65" s="236"/>
      <c r="K65" s="236"/>
      <c r="L65" s="236"/>
      <c r="M65" s="236"/>
      <c r="N65" s="76"/>
      <c r="O65" s="77"/>
      <c r="P65" s="88"/>
    </row>
    <row r="66" spans="1:16" x14ac:dyDescent="0.3">
      <c r="A66" s="264"/>
      <c r="B66" s="85">
        <v>11</v>
      </c>
      <c r="C66" s="134" t="s">
        <v>234</v>
      </c>
      <c r="D66" s="236" t="s">
        <v>85</v>
      </c>
      <c r="E66" s="236"/>
      <c r="F66" s="236"/>
      <c r="G66" s="236"/>
      <c r="H66" s="236"/>
      <c r="I66" s="236"/>
      <c r="J66" s="236"/>
      <c r="K66" s="236"/>
      <c r="L66" s="236"/>
      <c r="M66" s="236"/>
      <c r="N66" s="76"/>
      <c r="O66" s="77"/>
      <c r="P66" s="88"/>
    </row>
    <row r="67" spans="1:16" x14ac:dyDescent="0.3">
      <c r="A67" s="264"/>
      <c r="B67" s="85">
        <v>12</v>
      </c>
      <c r="C67" s="124" t="s">
        <v>213</v>
      </c>
      <c r="D67" s="236" t="s">
        <v>86</v>
      </c>
      <c r="E67" s="236"/>
      <c r="F67" s="236"/>
      <c r="G67" s="236"/>
      <c r="H67" s="236"/>
      <c r="I67" s="236"/>
      <c r="J67" s="236"/>
      <c r="K67" s="236"/>
      <c r="L67" s="236"/>
      <c r="M67" s="236"/>
      <c r="N67" s="76"/>
      <c r="O67" s="77"/>
      <c r="P67" s="88"/>
    </row>
    <row r="68" spans="1:16" x14ac:dyDescent="0.3">
      <c r="A68" s="264"/>
      <c r="B68" s="85">
        <v>13</v>
      </c>
      <c r="C68" s="123" t="s">
        <v>214</v>
      </c>
      <c r="D68" s="236" t="s">
        <v>86</v>
      </c>
      <c r="E68" s="236"/>
      <c r="F68" s="236"/>
      <c r="G68" s="236"/>
      <c r="H68" s="236"/>
      <c r="I68" s="236"/>
      <c r="J68" s="236"/>
      <c r="K68" s="236"/>
      <c r="L68" s="236"/>
      <c r="M68" s="236"/>
      <c r="N68" s="76"/>
      <c r="O68" s="77"/>
      <c r="P68" s="88"/>
    </row>
    <row r="69" spans="1:16" x14ac:dyDescent="0.3">
      <c r="A69" s="264"/>
      <c r="B69" s="85">
        <v>14</v>
      </c>
      <c r="C69" s="123" t="s">
        <v>215</v>
      </c>
      <c r="D69" s="236" t="s">
        <v>91</v>
      </c>
      <c r="E69" s="236"/>
      <c r="F69" s="236"/>
      <c r="G69" s="236"/>
      <c r="H69" s="236"/>
      <c r="I69" s="236"/>
      <c r="J69" s="236"/>
      <c r="K69" s="236"/>
      <c r="L69" s="236"/>
      <c r="M69" s="236"/>
      <c r="N69" s="76"/>
      <c r="O69" s="77"/>
      <c r="P69" s="88"/>
    </row>
    <row r="70" spans="1:16" x14ac:dyDescent="0.3">
      <c r="A70" s="264"/>
      <c r="B70" s="85">
        <v>15</v>
      </c>
      <c r="C70" s="123" t="s">
        <v>216</v>
      </c>
      <c r="D70" s="236" t="s">
        <v>88</v>
      </c>
      <c r="E70" s="236"/>
      <c r="F70" s="236"/>
      <c r="G70" s="236"/>
      <c r="H70" s="236"/>
      <c r="I70" s="236"/>
      <c r="J70" s="236"/>
      <c r="K70" s="236"/>
      <c r="L70" s="236"/>
      <c r="M70" s="236"/>
      <c r="N70" s="76"/>
      <c r="O70" s="77"/>
      <c r="P70" s="99"/>
    </row>
    <row r="71" spans="1:16" ht="16.649999999999999" thickBot="1" x14ac:dyDescent="0.35">
      <c r="A71" s="264"/>
      <c r="B71" s="85"/>
      <c r="C71" s="54"/>
      <c r="D71" s="237"/>
      <c r="E71" s="238"/>
      <c r="F71" s="238"/>
      <c r="G71" s="238"/>
      <c r="H71" s="238"/>
      <c r="I71" s="238"/>
      <c r="J71" s="238"/>
      <c r="K71" s="238"/>
      <c r="L71" s="238"/>
      <c r="M71" s="239"/>
      <c r="N71" s="93"/>
      <c r="O71" s="101"/>
      <c r="P71" s="102"/>
    </row>
    <row r="72" spans="1:16" x14ac:dyDescent="0.3">
      <c r="A72" s="263" t="s">
        <v>135</v>
      </c>
      <c r="B72" s="75">
        <v>1</v>
      </c>
      <c r="C72" s="128" t="s">
        <v>217</v>
      </c>
      <c r="D72" s="236" t="s">
        <v>63</v>
      </c>
      <c r="E72" s="236"/>
      <c r="F72" s="236"/>
      <c r="G72" s="236"/>
      <c r="H72" s="236"/>
      <c r="I72" s="236"/>
      <c r="J72" s="236"/>
      <c r="K72" s="236"/>
      <c r="L72" s="236"/>
      <c r="M72" s="236"/>
      <c r="N72" s="78"/>
      <c r="O72" s="79"/>
      <c r="P72" s="80"/>
    </row>
    <row r="73" spans="1:16" x14ac:dyDescent="0.3">
      <c r="A73" s="264"/>
      <c r="B73" s="85">
        <v>2</v>
      </c>
      <c r="C73" s="124" t="s">
        <v>218</v>
      </c>
      <c r="D73" s="236" t="s">
        <v>25</v>
      </c>
      <c r="E73" s="236"/>
      <c r="F73" s="236"/>
      <c r="G73" s="236"/>
      <c r="H73" s="236"/>
      <c r="I73" s="236"/>
      <c r="J73" s="236"/>
      <c r="K73" s="236"/>
      <c r="L73" s="236"/>
      <c r="M73" s="236"/>
      <c r="N73" s="76"/>
      <c r="O73" s="77"/>
      <c r="P73" s="84"/>
    </row>
    <row r="74" spans="1:16" x14ac:dyDescent="0.3">
      <c r="A74" s="264"/>
      <c r="B74" s="85">
        <v>3</v>
      </c>
      <c r="C74" s="124" t="s">
        <v>219</v>
      </c>
      <c r="D74" s="236" t="s">
        <v>25</v>
      </c>
      <c r="E74" s="236"/>
      <c r="F74" s="236"/>
      <c r="G74" s="236"/>
      <c r="H74" s="236"/>
      <c r="I74" s="236"/>
      <c r="J74" s="236"/>
      <c r="K74" s="236"/>
      <c r="L74" s="236"/>
      <c r="M74" s="236"/>
      <c r="N74" s="76"/>
      <c r="O74" s="77"/>
      <c r="P74" s="84"/>
    </row>
    <row r="75" spans="1:16" x14ac:dyDescent="0.3">
      <c r="A75" s="264"/>
      <c r="B75" s="85">
        <v>4</v>
      </c>
      <c r="C75" s="130" t="s">
        <v>220</v>
      </c>
      <c r="D75" s="236" t="s">
        <v>25</v>
      </c>
      <c r="E75" s="236"/>
      <c r="F75" s="236"/>
      <c r="G75" s="236"/>
      <c r="H75" s="236"/>
      <c r="I75" s="236"/>
      <c r="J75" s="236"/>
      <c r="K75" s="236"/>
      <c r="L75" s="236"/>
      <c r="M75" s="236"/>
      <c r="N75" s="76"/>
      <c r="O75" s="77"/>
      <c r="P75" s="88"/>
    </row>
    <row r="76" spans="1:16" x14ac:dyDescent="0.3">
      <c r="A76" s="264"/>
      <c r="B76" s="85">
        <v>5</v>
      </c>
      <c r="C76" s="123" t="s">
        <v>221</v>
      </c>
      <c r="D76" s="236" t="s">
        <v>25</v>
      </c>
      <c r="E76" s="236"/>
      <c r="F76" s="236"/>
      <c r="G76" s="236"/>
      <c r="H76" s="236"/>
      <c r="I76" s="236"/>
      <c r="J76" s="236"/>
      <c r="K76" s="236"/>
      <c r="L76" s="236"/>
      <c r="M76" s="236"/>
      <c r="N76" s="76"/>
      <c r="O76" s="77"/>
      <c r="P76" s="88"/>
    </row>
    <row r="77" spans="1:16" x14ac:dyDescent="0.3">
      <c r="A77" s="264"/>
      <c r="B77" s="85">
        <v>6</v>
      </c>
      <c r="C77" s="130" t="s">
        <v>222</v>
      </c>
      <c r="D77" s="236" t="s">
        <v>25</v>
      </c>
      <c r="E77" s="236"/>
      <c r="F77" s="236"/>
      <c r="G77" s="236"/>
      <c r="H77" s="236"/>
      <c r="I77" s="236"/>
      <c r="J77" s="236"/>
      <c r="K77" s="236"/>
      <c r="L77" s="236"/>
      <c r="M77" s="236"/>
      <c r="N77" s="76"/>
      <c r="O77" s="77"/>
      <c r="P77" s="99"/>
    </row>
    <row r="78" spans="1:16" x14ac:dyDescent="0.3">
      <c r="A78" s="264"/>
      <c r="B78" s="85">
        <v>7</v>
      </c>
      <c r="C78" s="182" t="s">
        <v>304</v>
      </c>
      <c r="D78" s="236" t="s">
        <v>25</v>
      </c>
      <c r="E78" s="236"/>
      <c r="F78" s="236"/>
      <c r="G78" s="236"/>
      <c r="H78" s="236"/>
      <c r="I78" s="236"/>
      <c r="J78" s="236"/>
      <c r="K78" s="236"/>
      <c r="L78" s="236"/>
      <c r="M78" s="236"/>
      <c r="N78" s="76"/>
      <c r="O78" s="77"/>
      <c r="P78" s="99"/>
    </row>
    <row r="79" spans="1:16" ht="32.15" x14ac:dyDescent="0.3">
      <c r="A79" s="264"/>
      <c r="B79" s="85">
        <v>8</v>
      </c>
      <c r="C79" s="183" t="s">
        <v>305</v>
      </c>
      <c r="D79" s="236" t="s">
        <v>25</v>
      </c>
      <c r="E79" s="236"/>
      <c r="F79" s="236"/>
      <c r="G79" s="236"/>
      <c r="H79" s="236"/>
      <c r="I79" s="236"/>
      <c r="J79" s="236"/>
      <c r="K79" s="236"/>
      <c r="L79" s="236"/>
      <c r="M79" s="236"/>
      <c r="N79" s="76"/>
      <c r="O79" s="77"/>
      <c r="P79" s="99"/>
    </row>
    <row r="80" spans="1:16" x14ac:dyDescent="0.3">
      <c r="A80" s="264"/>
      <c r="B80" s="85">
        <v>9</v>
      </c>
      <c r="C80" s="123" t="s">
        <v>223</v>
      </c>
      <c r="D80" s="236" t="s">
        <v>52</v>
      </c>
      <c r="E80" s="236"/>
      <c r="F80" s="236"/>
      <c r="G80" s="236"/>
      <c r="H80" s="236"/>
      <c r="I80" s="77" t="s">
        <v>51</v>
      </c>
      <c r="J80" s="269" t="s">
        <v>38</v>
      </c>
      <c r="K80" s="269"/>
      <c r="L80" s="269"/>
      <c r="M80" s="269"/>
      <c r="N80" s="76"/>
      <c r="O80" s="77"/>
      <c r="P80" s="99"/>
    </row>
    <row r="81" spans="1:16" x14ac:dyDescent="0.3">
      <c r="A81" s="264"/>
      <c r="B81" s="85">
        <v>10</v>
      </c>
      <c r="C81" s="130" t="s">
        <v>224</v>
      </c>
      <c r="D81" s="236" t="s">
        <v>25</v>
      </c>
      <c r="E81" s="236"/>
      <c r="F81" s="236"/>
      <c r="G81" s="236"/>
      <c r="H81" s="236"/>
      <c r="I81" s="236"/>
      <c r="J81" s="236"/>
      <c r="K81" s="236"/>
      <c r="L81" s="236"/>
      <c r="M81" s="236"/>
      <c r="N81" s="76"/>
      <c r="O81" s="77"/>
      <c r="P81" s="99"/>
    </row>
    <row r="82" spans="1:16" ht="16.649999999999999" thickBot="1" x14ac:dyDescent="0.35">
      <c r="A82" s="265"/>
      <c r="B82" s="109"/>
      <c r="C82" s="131"/>
      <c r="D82" s="237"/>
      <c r="E82" s="238"/>
      <c r="F82" s="238"/>
      <c r="G82" s="238"/>
      <c r="H82" s="238"/>
      <c r="I82" s="238"/>
      <c r="J82" s="238"/>
      <c r="K82" s="238"/>
      <c r="L82" s="238"/>
      <c r="M82" s="239"/>
      <c r="N82" s="93"/>
      <c r="O82" s="101"/>
      <c r="P82" s="102"/>
    </row>
    <row r="83" spans="1:16" s="69" customFormat="1" x14ac:dyDescent="0.3">
      <c r="A83" s="260" t="s">
        <v>92</v>
      </c>
      <c r="B83" s="81">
        <v>1</v>
      </c>
      <c r="C83" s="145" t="s">
        <v>233</v>
      </c>
      <c r="D83" s="240" t="s">
        <v>25</v>
      </c>
      <c r="E83" s="240"/>
      <c r="F83" s="240"/>
      <c r="G83" s="240"/>
      <c r="H83" s="240"/>
      <c r="I83" s="83" t="s">
        <v>87</v>
      </c>
      <c r="J83" s="266" t="s">
        <v>265</v>
      </c>
      <c r="K83" s="267"/>
      <c r="L83" s="267"/>
      <c r="M83" s="268"/>
      <c r="N83" s="110"/>
      <c r="O83" s="111"/>
      <c r="P83" s="112"/>
    </row>
    <row r="84" spans="1:16" s="69" customFormat="1" x14ac:dyDescent="0.3">
      <c r="A84" s="261"/>
      <c r="B84" s="85">
        <v>2</v>
      </c>
      <c r="C84" s="137" t="s">
        <v>251</v>
      </c>
      <c r="D84" s="257"/>
      <c r="E84" s="258"/>
      <c r="F84" s="258"/>
      <c r="G84" s="258"/>
      <c r="H84" s="258"/>
      <c r="I84" s="258"/>
      <c r="J84" s="258"/>
      <c r="K84" s="258"/>
      <c r="L84" s="258"/>
      <c r="M84" s="259"/>
      <c r="N84" s="113"/>
      <c r="O84" s="114"/>
      <c r="P84" s="115"/>
    </row>
    <row r="85" spans="1:16" s="69" customFormat="1" x14ac:dyDescent="0.3">
      <c r="A85" s="262"/>
      <c r="B85" s="92"/>
      <c r="C85" s="132"/>
      <c r="D85" s="237"/>
      <c r="E85" s="238"/>
      <c r="F85" s="238"/>
      <c r="G85" s="238"/>
      <c r="H85" s="238"/>
      <c r="I85" s="238"/>
      <c r="J85" s="238"/>
      <c r="K85" s="238"/>
      <c r="L85" s="238"/>
      <c r="M85" s="239"/>
      <c r="N85" s="93"/>
      <c r="O85" s="116"/>
      <c r="P85" s="117"/>
    </row>
    <row r="86" spans="1:16" s="69" customFormat="1" x14ac:dyDescent="0.3">
      <c r="A86" s="256" t="s">
        <v>54</v>
      </c>
      <c r="B86" s="256"/>
      <c r="C86" s="256"/>
      <c r="D86" s="256"/>
      <c r="E86" s="256"/>
      <c r="F86" s="256"/>
      <c r="G86" s="256"/>
      <c r="H86" s="256"/>
      <c r="I86" s="256"/>
      <c r="J86" s="256"/>
      <c r="K86" s="256"/>
      <c r="L86" s="256"/>
      <c r="M86" s="256"/>
      <c r="N86" s="65"/>
      <c r="O86" s="65"/>
      <c r="P86" s="65"/>
    </row>
    <row r="87" spans="1:16" s="69" customFormat="1" ht="16.2" customHeight="1" x14ac:dyDescent="0.3">
      <c r="A87" s="255" t="s">
        <v>93</v>
      </c>
      <c r="B87" s="255"/>
      <c r="C87" s="255"/>
      <c r="D87" s="255"/>
      <c r="E87" s="255"/>
      <c r="F87" s="255"/>
      <c r="G87" s="255"/>
      <c r="H87" s="255"/>
      <c r="I87" s="255"/>
      <c r="J87" s="255"/>
      <c r="K87" s="255"/>
      <c r="L87" s="255"/>
      <c r="M87" s="255"/>
      <c r="N87" s="255"/>
      <c r="O87" s="255"/>
      <c r="P87" s="255"/>
    </row>
    <row r="88" spans="1:16" s="67" customFormat="1" x14ac:dyDescent="0.3">
      <c r="A88" s="118"/>
      <c r="B88" s="119" t="s">
        <v>94</v>
      </c>
      <c r="C88" s="66"/>
      <c r="D88" s="119"/>
      <c r="E88" s="119"/>
      <c r="F88" s="119"/>
      <c r="G88" s="119"/>
      <c r="H88" s="119"/>
      <c r="I88" s="119"/>
      <c r="J88" s="119"/>
      <c r="K88" s="118"/>
      <c r="L88" s="119"/>
      <c r="M88" s="119"/>
      <c r="N88" s="119"/>
      <c r="O88" s="119"/>
      <c r="P88" s="119"/>
    </row>
    <row r="89" spans="1:16" s="67" customFormat="1" x14ac:dyDescent="0.3">
      <c r="A89" s="118" t="s">
        <v>45</v>
      </c>
      <c r="C89" s="66"/>
      <c r="D89" s="119"/>
      <c r="E89" s="119"/>
      <c r="F89" s="119"/>
      <c r="G89" s="119"/>
      <c r="H89" s="119"/>
      <c r="I89" s="119"/>
      <c r="J89" s="119"/>
      <c r="K89" s="118"/>
      <c r="L89" s="119"/>
      <c r="M89" s="119"/>
      <c r="N89" s="119"/>
      <c r="O89" s="119"/>
      <c r="P89" s="119"/>
    </row>
    <row r="90" spans="1:16" s="120" customFormat="1" x14ac:dyDescent="0.3">
      <c r="A90" s="254" t="s">
        <v>95</v>
      </c>
      <c r="B90" s="254"/>
      <c r="C90" s="254"/>
      <c r="D90" s="254"/>
      <c r="E90" s="254"/>
      <c r="F90" s="254"/>
      <c r="G90" s="254"/>
      <c r="H90" s="254"/>
      <c r="I90" s="254"/>
      <c r="J90" s="254"/>
      <c r="K90" s="254"/>
      <c r="L90" s="254"/>
      <c r="M90" s="254"/>
      <c r="N90" s="254"/>
      <c r="O90" s="254"/>
      <c r="P90" s="254"/>
    </row>
    <row r="91" spans="1:16" x14ac:dyDescent="0.3">
      <c r="A91" s="65"/>
      <c r="B91" s="65"/>
      <c r="C91" s="121"/>
      <c r="D91" s="65"/>
      <c r="E91" s="65"/>
      <c r="F91" s="65"/>
      <c r="G91" s="65"/>
      <c r="H91" s="65"/>
    </row>
    <row r="92" spans="1:16" s="69" customFormat="1" x14ac:dyDescent="0.3">
      <c r="A92" s="1"/>
      <c r="B92" s="1"/>
      <c r="C92" s="10"/>
      <c r="D92" s="1"/>
      <c r="E92" s="1"/>
      <c r="F92" s="1"/>
      <c r="G92" s="1"/>
      <c r="H92" s="1"/>
      <c r="I92" s="1"/>
      <c r="J92" s="1"/>
      <c r="K92" s="3"/>
      <c r="L92" s="1"/>
      <c r="M92" s="1"/>
      <c r="N92" s="1"/>
      <c r="O92" s="65"/>
      <c r="P92" s="65"/>
    </row>
    <row r="93" spans="1:16" s="69" customFormat="1" x14ac:dyDescent="0.3">
      <c r="A93" s="1"/>
      <c r="B93" s="1"/>
      <c r="C93" s="10"/>
      <c r="D93" s="1"/>
      <c r="E93" s="1"/>
      <c r="F93" s="1"/>
      <c r="G93" s="1"/>
      <c r="H93" s="1"/>
      <c r="I93" s="1"/>
      <c r="J93" s="1"/>
      <c r="K93" s="3"/>
      <c r="L93" s="1"/>
      <c r="M93" s="1"/>
      <c r="N93" s="1"/>
      <c r="O93" s="65"/>
      <c r="P93" s="65"/>
    </row>
    <row r="94" spans="1:16" s="69" customFormat="1" x14ac:dyDescent="0.3">
      <c r="A94" s="1"/>
      <c r="B94" s="1"/>
      <c r="C94" s="10"/>
      <c r="D94" s="1"/>
      <c r="E94" s="1"/>
      <c r="F94" s="1"/>
      <c r="G94" s="1"/>
      <c r="H94" s="1"/>
      <c r="I94" s="1"/>
      <c r="J94" s="1"/>
      <c r="K94" s="3"/>
      <c r="L94" s="1"/>
      <c r="M94" s="1"/>
      <c r="N94" s="1"/>
      <c r="O94" s="65"/>
      <c r="P94" s="65"/>
    </row>
    <row r="95" spans="1:16" s="69" customFormat="1" x14ac:dyDescent="0.3">
      <c r="A95" s="1"/>
      <c r="B95" s="1"/>
      <c r="C95" s="10"/>
      <c r="D95" s="1"/>
      <c r="E95" s="1"/>
      <c r="F95" s="1"/>
      <c r="G95" s="1"/>
      <c r="H95" s="1"/>
      <c r="I95" s="1"/>
      <c r="J95" s="1"/>
      <c r="K95" s="3"/>
      <c r="L95" s="1"/>
      <c r="M95" s="1"/>
      <c r="N95" s="1"/>
      <c r="O95" s="65"/>
      <c r="P95" s="65"/>
    </row>
  </sheetData>
  <sheetProtection selectLockedCells="1"/>
  <mergeCells count="102">
    <mergeCell ref="D13:M13"/>
    <mergeCell ref="D25:L25"/>
    <mergeCell ref="D26:L26"/>
    <mergeCell ref="D16:M16"/>
    <mergeCell ref="D18:M18"/>
    <mergeCell ref="D21:M21"/>
    <mergeCell ref="D39:L39"/>
    <mergeCell ref="D40:L40"/>
    <mergeCell ref="D43:H43"/>
    <mergeCell ref="J43:M43"/>
    <mergeCell ref="A39:A55"/>
    <mergeCell ref="A35:A38"/>
    <mergeCell ref="D35:M35"/>
    <mergeCell ref="D30:M30"/>
    <mergeCell ref="D33:M33"/>
    <mergeCell ref="D37:M37"/>
    <mergeCell ref="D27:H27"/>
    <mergeCell ref="J27:M27"/>
    <mergeCell ref="D24:L24"/>
    <mergeCell ref="D46:M46"/>
    <mergeCell ref="D48:M48"/>
    <mergeCell ref="D45:H45"/>
    <mergeCell ref="D55:L55"/>
    <mergeCell ref="J45:L45"/>
    <mergeCell ref="D49:M49"/>
    <mergeCell ref="D50:L50"/>
    <mergeCell ref="D51:L51"/>
    <mergeCell ref="D52:L52"/>
    <mergeCell ref="D53:L53"/>
    <mergeCell ref="D54:L54"/>
    <mergeCell ref="A56:A71"/>
    <mergeCell ref="D67:M67"/>
    <mergeCell ref="D60:L60"/>
    <mergeCell ref="A5:M5"/>
    <mergeCell ref="A1:P1"/>
    <mergeCell ref="D3:P3"/>
    <mergeCell ref="A8:A22"/>
    <mergeCell ref="D38:M38"/>
    <mergeCell ref="D42:M42"/>
    <mergeCell ref="C2:E2"/>
    <mergeCell ref="D17:M17"/>
    <mergeCell ref="D31:M31"/>
    <mergeCell ref="A4:M4"/>
    <mergeCell ref="D6:M6"/>
    <mergeCell ref="D32:M32"/>
    <mergeCell ref="D7:M7"/>
    <mergeCell ref="D36:M36"/>
    <mergeCell ref="D20:M20"/>
    <mergeCell ref="D23:H23"/>
    <mergeCell ref="D10:M10"/>
    <mergeCell ref="A32:A34"/>
    <mergeCell ref="D28:M28"/>
    <mergeCell ref="A23:A31"/>
    <mergeCell ref="D61:M61"/>
    <mergeCell ref="D58:M58"/>
    <mergeCell ref="D63:M63"/>
    <mergeCell ref="D64:M64"/>
    <mergeCell ref="D44:M44"/>
    <mergeCell ref="A90:P90"/>
    <mergeCell ref="A87:P87"/>
    <mergeCell ref="A86:M86"/>
    <mergeCell ref="D84:M84"/>
    <mergeCell ref="A83:A85"/>
    <mergeCell ref="A72:A82"/>
    <mergeCell ref="D81:M81"/>
    <mergeCell ref="D83:H83"/>
    <mergeCell ref="J83:M83"/>
    <mergeCell ref="D85:M85"/>
    <mergeCell ref="D73:M73"/>
    <mergeCell ref="D75:M75"/>
    <mergeCell ref="D77:M77"/>
    <mergeCell ref="D76:M76"/>
    <mergeCell ref="D78:M78"/>
    <mergeCell ref="D74:M74"/>
    <mergeCell ref="D72:M72"/>
    <mergeCell ref="D82:M82"/>
    <mergeCell ref="D80:H80"/>
    <mergeCell ref="J80:M80"/>
    <mergeCell ref="D70:M70"/>
    <mergeCell ref="D68:M68"/>
    <mergeCell ref="D69:M69"/>
    <mergeCell ref="D57:M57"/>
    <mergeCell ref="D71:M71"/>
    <mergeCell ref="D79:M79"/>
    <mergeCell ref="D8:H8"/>
    <mergeCell ref="D22:M22"/>
    <mergeCell ref="D11:H11"/>
    <mergeCell ref="J11:M11"/>
    <mergeCell ref="D9:M9"/>
    <mergeCell ref="J23:L23"/>
    <mergeCell ref="D29:M29"/>
    <mergeCell ref="D59:M59"/>
    <mergeCell ref="D56:M56"/>
    <mergeCell ref="D47:M47"/>
    <mergeCell ref="D66:M66"/>
    <mergeCell ref="D34:M34"/>
    <mergeCell ref="D12:M12"/>
    <mergeCell ref="D14:M14"/>
    <mergeCell ref="D19:M19"/>
    <mergeCell ref="D15:M15"/>
    <mergeCell ref="D62:M62"/>
    <mergeCell ref="D65:M65"/>
  </mergeCells>
  <phoneticPr fontId="2" type="noConversion"/>
  <hyperlinks>
    <hyperlink ref="D7:M7" location="簡報大綱!A1" display="簡報大綱" xr:uid="{00000000-0004-0000-0100-000000000000}"/>
    <hyperlink ref="J83:M83" location="'E1'!E1" display="E1" xr:uid="{00000000-0004-0000-0100-000014000000}"/>
    <hyperlink ref="J11:M11" location="'A3'!A3" display="A3" xr:uid="{4B800EB8-AB5F-49C3-837B-46B9BB8790AB}"/>
    <hyperlink ref="J27:M27" location="'B2'!A1" display="B2" xr:uid="{48DAC6DD-26F3-4AD1-8447-005784F27804}"/>
    <hyperlink ref="J23" location="'B1'!A1" display="B1" xr:uid="{189FB419-BFE2-4186-B0DB-B24CA9531F0D}"/>
    <hyperlink ref="J8" location="'A1'!A1" display="A1" xr:uid="{C792C257-AE05-453A-B133-A6EF495E4490}"/>
    <hyperlink ref="K8" location="'A2'!A1" display="A2" xr:uid="{57ED3DFA-A10E-4174-8DBF-BBE34EFA17A2}"/>
    <hyperlink ref="J43:M43" location="'C1'!A1" display="C1" xr:uid="{0D452EB2-9588-411F-AF78-89FF8D99C2FA}"/>
    <hyperlink ref="J45:L45" location="'C2'!A1" display="C2" xr:uid="{C3BF0DF1-4719-4229-BEAA-41AF9ADE30E2}"/>
    <hyperlink ref="J80:M80" location="'D1'!D1" display="D1" xr:uid="{AC19BEEB-A219-4CAD-8078-E3CA8D97A54C}"/>
  </hyperlinks>
  <pageMargins left="0.34" right="0.17" top="0.46" bottom="0.42" header="0.31496062992125984" footer="0.31496062992125984"/>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36"/>
  <sheetViews>
    <sheetView zoomScale="110" zoomScaleNormal="110" workbookViewId="0">
      <selection activeCell="H1" sqref="H1"/>
    </sheetView>
  </sheetViews>
  <sheetFormatPr defaultColWidth="8.8984375" defaultRowHeight="16.100000000000001" x14ac:dyDescent="0.3"/>
  <cols>
    <col min="1" max="1" width="4.5" style="1" customWidth="1"/>
    <col min="2" max="2" width="8.8984375" style="1"/>
    <col min="3" max="3" width="16.09765625" style="1" customWidth="1"/>
    <col min="4" max="5" width="8.8984375" style="1"/>
    <col min="6" max="6" width="16.796875" style="1" customWidth="1"/>
    <col min="7" max="16384" width="8.8984375" style="1"/>
  </cols>
  <sheetData>
    <row r="1" spans="1:8" x14ac:dyDescent="0.3">
      <c r="A1" s="298" t="s">
        <v>66</v>
      </c>
      <c r="B1" s="298"/>
      <c r="C1" s="298"/>
      <c r="D1" s="298"/>
      <c r="E1" s="298"/>
      <c r="F1" s="298"/>
      <c r="H1" s="38" t="s">
        <v>27</v>
      </c>
    </row>
    <row r="2" spans="1:8" x14ac:dyDescent="0.3">
      <c r="A2" s="298" t="s">
        <v>20</v>
      </c>
      <c r="B2" s="298"/>
      <c r="C2" s="298"/>
    </row>
    <row r="3" spans="1:8" x14ac:dyDescent="0.3">
      <c r="B3" s="298" t="s">
        <v>97</v>
      </c>
      <c r="C3" s="298"/>
      <c r="D3" s="298"/>
      <c r="E3" s="298"/>
      <c r="F3" s="298"/>
    </row>
    <row r="4" spans="1:8" x14ac:dyDescent="0.3">
      <c r="B4" s="298" t="s">
        <v>21</v>
      </c>
      <c r="C4" s="298"/>
      <c r="D4" s="298"/>
      <c r="E4" s="298"/>
      <c r="F4" s="298"/>
    </row>
    <row r="5" spans="1:8" x14ac:dyDescent="0.3">
      <c r="B5" s="298" t="s">
        <v>98</v>
      </c>
      <c r="C5" s="298"/>
      <c r="D5" s="298"/>
      <c r="E5" s="298"/>
      <c r="F5" s="298"/>
    </row>
    <row r="6" spans="1:8" x14ac:dyDescent="0.3">
      <c r="B6" s="298" t="s">
        <v>99</v>
      </c>
      <c r="C6" s="298"/>
      <c r="D6" s="298"/>
      <c r="E6" s="298"/>
      <c r="F6" s="298"/>
    </row>
    <row r="8" spans="1:8" x14ac:dyDescent="0.3">
      <c r="A8" s="298" t="s">
        <v>22</v>
      </c>
      <c r="B8" s="298"/>
      <c r="C8" s="298"/>
    </row>
    <row r="9" spans="1:8" x14ac:dyDescent="0.3">
      <c r="B9" s="298" t="s">
        <v>100</v>
      </c>
      <c r="C9" s="298"/>
      <c r="D9" s="298"/>
      <c r="E9" s="298"/>
      <c r="F9" s="298"/>
    </row>
    <row r="10" spans="1:8" x14ac:dyDescent="0.3">
      <c r="B10" s="3" t="s">
        <v>101</v>
      </c>
      <c r="C10" s="3"/>
      <c r="D10" s="3"/>
      <c r="E10" s="3"/>
      <c r="F10" s="3"/>
    </row>
    <row r="11" spans="1:8" x14ac:dyDescent="0.3">
      <c r="B11" s="298" t="s">
        <v>55</v>
      </c>
      <c r="C11" s="298"/>
      <c r="D11" s="298"/>
      <c r="E11" s="298"/>
      <c r="F11" s="298"/>
    </row>
    <row r="13" spans="1:8" x14ac:dyDescent="0.3">
      <c r="A13" s="298" t="s">
        <v>102</v>
      </c>
      <c r="B13" s="298"/>
      <c r="C13" s="298"/>
    </row>
    <row r="14" spans="1:8" x14ac:dyDescent="0.3">
      <c r="B14" s="298" t="s">
        <v>103</v>
      </c>
      <c r="C14" s="298"/>
      <c r="D14" s="298"/>
      <c r="E14" s="298"/>
      <c r="F14" s="298"/>
    </row>
    <row r="15" spans="1:8" x14ac:dyDescent="0.3">
      <c r="B15" s="298" t="s">
        <v>104</v>
      </c>
      <c r="C15" s="298"/>
      <c r="D15" s="298"/>
      <c r="E15" s="298"/>
      <c r="F15" s="298"/>
    </row>
    <row r="17" spans="1:6" x14ac:dyDescent="0.3">
      <c r="A17" s="298" t="s">
        <v>59</v>
      </c>
      <c r="B17" s="298"/>
      <c r="C17" s="298"/>
    </row>
    <row r="18" spans="1:6" x14ac:dyDescent="0.3">
      <c r="B18" s="298" t="s">
        <v>163</v>
      </c>
      <c r="C18" s="298"/>
      <c r="D18" s="298"/>
      <c r="E18" s="298"/>
      <c r="F18" s="298"/>
    </row>
    <row r="19" spans="1:6" x14ac:dyDescent="0.3">
      <c r="B19" s="298" t="s">
        <v>164</v>
      </c>
      <c r="C19" s="298"/>
      <c r="D19" s="298"/>
      <c r="E19" s="298"/>
      <c r="F19" s="298"/>
    </row>
    <row r="20" spans="1:6" x14ac:dyDescent="0.3">
      <c r="B20" s="298" t="s">
        <v>165</v>
      </c>
      <c r="C20" s="298"/>
      <c r="D20" s="298"/>
      <c r="E20" s="298"/>
      <c r="F20" s="298"/>
    </row>
    <row r="22" spans="1:6" x14ac:dyDescent="0.3">
      <c r="A22" s="298" t="s">
        <v>23</v>
      </c>
      <c r="B22" s="298"/>
      <c r="C22" s="298"/>
    </row>
    <row r="23" spans="1:6" x14ac:dyDescent="0.3">
      <c r="B23" s="298" t="s">
        <v>24</v>
      </c>
      <c r="C23" s="298"/>
      <c r="D23" s="298"/>
      <c r="E23" s="298"/>
      <c r="F23" s="298"/>
    </row>
    <row r="24" spans="1:6" x14ac:dyDescent="0.3">
      <c r="B24" s="298" t="s">
        <v>105</v>
      </c>
      <c r="C24" s="298"/>
      <c r="D24" s="298"/>
      <c r="E24" s="298"/>
      <c r="F24" s="298"/>
    </row>
    <row r="26" spans="1:6" x14ac:dyDescent="0.3">
      <c r="A26" s="298" t="s">
        <v>106</v>
      </c>
      <c r="B26" s="298"/>
      <c r="C26" s="298"/>
    </row>
    <row r="27" spans="1:6" x14ac:dyDescent="0.3">
      <c r="B27" s="298" t="s">
        <v>107</v>
      </c>
      <c r="C27" s="298"/>
      <c r="D27" s="298"/>
      <c r="E27" s="298"/>
      <c r="F27" s="298"/>
    </row>
    <row r="28" spans="1:6" x14ac:dyDescent="0.3">
      <c r="B28" s="298" t="s">
        <v>108</v>
      </c>
      <c r="C28" s="298"/>
      <c r="D28" s="298"/>
      <c r="E28" s="298"/>
      <c r="F28" s="298"/>
    </row>
    <row r="29" spans="1:6" x14ac:dyDescent="0.3">
      <c r="B29" s="298" t="s">
        <v>109</v>
      </c>
      <c r="C29" s="298"/>
      <c r="D29" s="298"/>
      <c r="E29" s="298"/>
      <c r="F29" s="298"/>
    </row>
    <row r="30" spans="1:6" x14ac:dyDescent="0.3">
      <c r="B30" s="298" t="s">
        <v>110</v>
      </c>
      <c r="C30" s="298"/>
      <c r="D30" s="298"/>
      <c r="E30" s="298"/>
      <c r="F30" s="298"/>
    </row>
    <row r="31" spans="1:6" x14ac:dyDescent="0.3">
      <c r="B31" s="298" t="s">
        <v>111</v>
      </c>
      <c r="C31" s="298"/>
      <c r="D31" s="298"/>
      <c r="E31" s="298"/>
      <c r="F31" s="298"/>
    </row>
    <row r="32" spans="1:6" x14ac:dyDescent="0.3">
      <c r="B32" s="299" t="s">
        <v>112</v>
      </c>
      <c r="C32" s="299"/>
      <c r="D32" s="299"/>
      <c r="E32" s="299"/>
      <c r="F32" s="299"/>
    </row>
    <row r="33" spans="2:6" x14ac:dyDescent="0.3">
      <c r="B33" s="298" t="s">
        <v>113</v>
      </c>
      <c r="C33" s="298"/>
      <c r="D33" s="298"/>
      <c r="E33" s="298"/>
      <c r="F33" s="298"/>
    </row>
    <row r="34" spans="2:6" x14ac:dyDescent="0.3">
      <c r="B34" s="298" t="s">
        <v>114</v>
      </c>
      <c r="C34" s="298"/>
      <c r="D34" s="298"/>
      <c r="E34" s="298"/>
      <c r="F34" s="298"/>
    </row>
    <row r="35" spans="2:6" x14ac:dyDescent="0.3">
      <c r="B35" s="298" t="s">
        <v>115</v>
      </c>
      <c r="C35" s="298"/>
      <c r="D35" s="298"/>
      <c r="E35" s="298"/>
      <c r="F35" s="298"/>
    </row>
    <row r="36" spans="2:6" x14ac:dyDescent="0.3">
      <c r="B36" s="298" t="s">
        <v>116</v>
      </c>
      <c r="C36" s="298"/>
      <c r="D36" s="298"/>
      <c r="E36" s="298"/>
      <c r="F36" s="298"/>
    </row>
  </sheetData>
  <mergeCells count="30">
    <mergeCell ref="B33:F33"/>
    <mergeCell ref="B34:F34"/>
    <mergeCell ref="B35:F35"/>
    <mergeCell ref="B36:F36"/>
    <mergeCell ref="B27:F27"/>
    <mergeCell ref="B28:F28"/>
    <mergeCell ref="B29:F29"/>
    <mergeCell ref="B30:F30"/>
    <mergeCell ref="B31:F31"/>
    <mergeCell ref="B32:F32"/>
    <mergeCell ref="A26:C26"/>
    <mergeCell ref="B15:F15"/>
    <mergeCell ref="A17:C17"/>
    <mergeCell ref="B20:F20"/>
    <mergeCell ref="A22:C22"/>
    <mergeCell ref="B23:F23"/>
    <mergeCell ref="B24:F24"/>
    <mergeCell ref="B18:F18"/>
    <mergeCell ref="B19:F19"/>
    <mergeCell ref="B14:F14"/>
    <mergeCell ref="A1:F1"/>
    <mergeCell ref="A2:C2"/>
    <mergeCell ref="B3:F3"/>
    <mergeCell ref="B4:F4"/>
    <mergeCell ref="B5:F5"/>
    <mergeCell ref="B6:F6"/>
    <mergeCell ref="A8:C8"/>
    <mergeCell ref="B9:F9"/>
    <mergeCell ref="B11:F11"/>
    <mergeCell ref="A13:C13"/>
  </mergeCells>
  <phoneticPr fontId="2" type="noConversion"/>
  <hyperlinks>
    <hyperlink ref="H1" location="清單!A1" display="清單" xr:uid="{00000000-0004-0000-0200-000000000000}"/>
  </hyperlinks>
  <pageMargins left="1.01"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C0100-D9FB-472C-A7C0-DA5F40AC980B}">
  <dimension ref="A1:Q68"/>
  <sheetViews>
    <sheetView zoomScaleNormal="100" workbookViewId="0"/>
  </sheetViews>
  <sheetFormatPr defaultColWidth="8.796875" defaultRowHeight="13.85" x14ac:dyDescent="0.3"/>
  <cols>
    <col min="1" max="1" width="21.19921875" style="184" customWidth="1"/>
    <col min="2" max="2" width="20.296875" style="184" customWidth="1"/>
    <col min="3" max="3" width="10.69921875" style="184" customWidth="1"/>
    <col min="4" max="4" width="20.09765625" style="184" customWidth="1"/>
    <col min="5" max="5" width="10" style="184" customWidth="1"/>
    <col min="6" max="6" width="19.5" style="184" customWidth="1"/>
    <col min="7" max="7" width="2.8984375" style="184" customWidth="1"/>
    <col min="8" max="8" width="18.296875" style="184" customWidth="1"/>
    <col min="9" max="9" width="8.296875" style="184" customWidth="1"/>
    <col min="10" max="10" width="12.3984375" style="184" customWidth="1"/>
    <col min="11" max="11" width="8.296875" style="184" customWidth="1"/>
    <col min="12" max="12" width="12.59765625" style="184" customWidth="1"/>
    <col min="13" max="13" width="10" style="184" customWidth="1"/>
    <col min="14" max="14" width="8.296875" style="184" customWidth="1"/>
    <col min="15" max="15" width="12.3984375" style="184" customWidth="1"/>
    <col min="16" max="16384" width="8.796875" style="184"/>
  </cols>
  <sheetData>
    <row r="1" spans="1:17" ht="25.2" customHeight="1" x14ac:dyDescent="0.3">
      <c r="A1" s="333" t="s">
        <v>268</v>
      </c>
      <c r="Q1" s="16" t="s">
        <v>27</v>
      </c>
    </row>
    <row r="2" spans="1:17" ht="19.399999999999999" x14ac:dyDescent="0.4">
      <c r="A2" s="185" t="s">
        <v>308</v>
      </c>
      <c r="B2" s="186"/>
      <c r="C2" s="186"/>
      <c r="D2" s="186"/>
      <c r="E2" s="186"/>
      <c r="F2" s="186"/>
      <c r="H2" s="187" t="s">
        <v>309</v>
      </c>
      <c r="O2" s="150" t="s">
        <v>269</v>
      </c>
    </row>
    <row r="3" spans="1:17" ht="19.399999999999999" x14ac:dyDescent="0.3">
      <c r="A3" s="152" t="s">
        <v>310</v>
      </c>
      <c r="B3" s="188"/>
      <c r="C3" s="188"/>
      <c r="D3" s="188"/>
      <c r="E3" s="188"/>
      <c r="F3" s="154" t="s">
        <v>273</v>
      </c>
      <c r="H3" s="309" t="s">
        <v>0</v>
      </c>
      <c r="I3" s="311" t="str">
        <f>B39</f>
        <v>115/1/1~115/3/31</v>
      </c>
      <c r="J3" s="312"/>
      <c r="K3" s="311" t="str">
        <f>D39</f>
        <v>114年度</v>
      </c>
      <c r="L3" s="312"/>
      <c r="M3" s="306" t="s">
        <v>270</v>
      </c>
      <c r="N3" s="313" t="str">
        <f>F39</f>
        <v>113年度</v>
      </c>
      <c r="O3" s="312"/>
    </row>
    <row r="4" spans="1:17" s="193" customFormat="1" ht="16.100000000000001" x14ac:dyDescent="0.3">
      <c r="A4" s="300" t="s">
        <v>0</v>
      </c>
      <c r="B4" s="189" t="str">
        <f>從這裡開始!B6</f>
        <v>115/3/31</v>
      </c>
      <c r="C4" s="190" t="s">
        <v>311</v>
      </c>
      <c r="D4" s="191" t="str">
        <f>從這裡開始!B8</f>
        <v>114/12/31</v>
      </c>
      <c r="E4" s="190" t="s">
        <v>311</v>
      </c>
      <c r="F4" s="192" t="str">
        <f>從這裡開始!B10</f>
        <v>113/12/31</v>
      </c>
      <c r="H4" s="310"/>
      <c r="I4" s="194" t="s">
        <v>312</v>
      </c>
      <c r="J4" s="195" t="s">
        <v>313</v>
      </c>
      <c r="K4" s="194" t="s">
        <v>312</v>
      </c>
      <c r="L4" s="195" t="s">
        <v>314</v>
      </c>
      <c r="M4" s="307"/>
      <c r="N4" s="194" t="s">
        <v>312</v>
      </c>
      <c r="O4" s="196" t="s">
        <v>315</v>
      </c>
    </row>
    <row r="5" spans="1:17" ht="16.100000000000001" x14ac:dyDescent="0.3">
      <c r="A5" s="300"/>
      <c r="B5" s="197" t="s">
        <v>117</v>
      </c>
      <c r="C5" s="198" t="s">
        <v>118</v>
      </c>
      <c r="D5" s="199" t="s">
        <v>119</v>
      </c>
      <c r="E5" s="198" t="s">
        <v>120</v>
      </c>
      <c r="F5" s="200" t="s">
        <v>121</v>
      </c>
      <c r="H5" s="201" t="s">
        <v>316</v>
      </c>
      <c r="I5" s="202"/>
      <c r="J5" s="202"/>
      <c r="K5" s="202"/>
      <c r="L5" s="202"/>
      <c r="M5" s="203" t="str">
        <f>IF(O5=0,"-",(L5-O5)/O5*100)</f>
        <v>-</v>
      </c>
      <c r="N5" s="202"/>
      <c r="O5" s="202"/>
    </row>
    <row r="6" spans="1:17" ht="16.100000000000001" x14ac:dyDescent="0.3">
      <c r="A6" s="204" t="s">
        <v>317</v>
      </c>
      <c r="B6" s="202"/>
      <c r="C6" s="203" t="str">
        <f>IF(D6=0,"-",(B6-D6)/D6*100)</f>
        <v>-</v>
      </c>
      <c r="D6" s="205"/>
      <c r="E6" s="203" t="str">
        <f>IF(F6=0,"-",(D6-F6)/F6*100)</f>
        <v>-</v>
      </c>
      <c r="F6" s="202"/>
      <c r="H6" s="201" t="s">
        <v>318</v>
      </c>
      <c r="I6" s="202"/>
      <c r="J6" s="202"/>
      <c r="K6" s="202"/>
      <c r="L6" s="202"/>
      <c r="M6" s="203" t="str">
        <f t="shared" ref="M6:M10" si="0">IF(O6=0,"-",(L6-O6)/O6*100)</f>
        <v>-</v>
      </c>
      <c r="N6" s="202"/>
      <c r="O6" s="202"/>
    </row>
    <row r="7" spans="1:17" ht="16.100000000000001" x14ac:dyDescent="0.3">
      <c r="A7" s="206" t="s">
        <v>319</v>
      </c>
      <c r="B7" s="202"/>
      <c r="C7" s="203" t="str">
        <f t="shared" ref="C7:E18" si="1">IF(D7=0,"-",(B7-D7)/D7*100)</f>
        <v>-</v>
      </c>
      <c r="D7" s="205"/>
      <c r="E7" s="203" t="str">
        <f t="shared" si="1"/>
        <v>-</v>
      </c>
      <c r="F7" s="202"/>
      <c r="H7" s="201" t="s">
        <v>320</v>
      </c>
      <c r="I7" s="202"/>
      <c r="J7" s="202"/>
      <c r="K7" s="202"/>
      <c r="L7" s="202"/>
      <c r="M7" s="203" t="str">
        <f t="shared" si="0"/>
        <v>-</v>
      </c>
      <c r="N7" s="202"/>
      <c r="O7" s="202"/>
    </row>
    <row r="8" spans="1:17" ht="16.100000000000001" x14ac:dyDescent="0.3">
      <c r="A8" s="206" t="s">
        <v>321</v>
      </c>
      <c r="B8" s="207"/>
      <c r="C8" s="203" t="str">
        <f t="shared" si="1"/>
        <v>-</v>
      </c>
      <c r="D8" s="205"/>
      <c r="E8" s="203" t="str">
        <f t="shared" si="1"/>
        <v>-</v>
      </c>
      <c r="F8" s="205"/>
      <c r="H8" s="201" t="s">
        <v>322</v>
      </c>
      <c r="I8" s="202"/>
      <c r="J8" s="202"/>
      <c r="K8" s="202"/>
      <c r="L8" s="202"/>
      <c r="M8" s="203" t="str">
        <f t="shared" si="0"/>
        <v>-</v>
      </c>
      <c r="N8" s="202"/>
      <c r="O8" s="202"/>
    </row>
    <row r="9" spans="1:17" ht="16.100000000000001" x14ac:dyDescent="0.3">
      <c r="A9" s="206" t="s">
        <v>323</v>
      </c>
      <c r="B9" s="202"/>
      <c r="C9" s="203" t="str">
        <f t="shared" si="1"/>
        <v>-</v>
      </c>
      <c r="D9" s="205"/>
      <c r="E9" s="203" t="str">
        <f t="shared" si="1"/>
        <v>-</v>
      </c>
      <c r="F9" s="205"/>
      <c r="H9" s="201" t="s">
        <v>324</v>
      </c>
      <c r="I9" s="208"/>
      <c r="J9" s="202"/>
      <c r="K9" s="208"/>
      <c r="L9" s="202"/>
      <c r="M9" s="203" t="str">
        <f t="shared" si="0"/>
        <v>-</v>
      </c>
      <c r="N9" s="208"/>
      <c r="O9" s="202"/>
    </row>
    <row r="10" spans="1:17" ht="16.100000000000001" x14ac:dyDescent="0.3">
      <c r="A10" s="206" t="s">
        <v>325</v>
      </c>
      <c r="B10" s="207"/>
      <c r="C10" s="203" t="str">
        <f t="shared" si="1"/>
        <v>-</v>
      </c>
      <c r="D10" s="205"/>
      <c r="E10" s="203" t="str">
        <f t="shared" si="1"/>
        <v>-</v>
      </c>
      <c r="F10" s="205"/>
      <c r="H10" s="201" t="s">
        <v>326</v>
      </c>
      <c r="I10" s="202"/>
      <c r="J10" s="202"/>
      <c r="K10" s="202"/>
      <c r="L10" s="202"/>
      <c r="M10" s="203" t="str">
        <f t="shared" si="0"/>
        <v>-</v>
      </c>
      <c r="N10" s="202"/>
      <c r="O10" s="202"/>
    </row>
    <row r="11" spans="1:17" ht="16.100000000000001" x14ac:dyDescent="0.3">
      <c r="A11" s="206" t="s">
        <v>327</v>
      </c>
      <c r="B11" s="205"/>
      <c r="C11" s="203" t="str">
        <f t="shared" si="1"/>
        <v>-</v>
      </c>
      <c r="D11" s="205"/>
      <c r="E11" s="203" t="str">
        <f t="shared" si="1"/>
        <v>-</v>
      </c>
      <c r="F11" s="205"/>
      <c r="H11" s="209"/>
      <c r="I11" s="210"/>
      <c r="J11" s="210"/>
      <c r="K11" s="210"/>
      <c r="L11" s="210"/>
      <c r="M11" s="211"/>
      <c r="N11" s="210"/>
      <c r="O11" s="210"/>
    </row>
    <row r="12" spans="1:17" ht="16.100000000000001" x14ac:dyDescent="0.3">
      <c r="A12" s="204" t="s">
        <v>328</v>
      </c>
      <c r="B12" s="202"/>
      <c r="C12" s="203" t="str">
        <f t="shared" si="1"/>
        <v>-</v>
      </c>
      <c r="D12" s="205"/>
      <c r="E12" s="203" t="str">
        <f t="shared" si="1"/>
        <v>-</v>
      </c>
      <c r="F12" s="205"/>
      <c r="H12" s="209"/>
      <c r="I12" s="210"/>
      <c r="J12" s="210"/>
      <c r="K12" s="210"/>
      <c r="L12" s="210"/>
      <c r="M12" s="211"/>
      <c r="N12" s="210"/>
      <c r="O12" s="210"/>
    </row>
    <row r="13" spans="1:17" ht="19.399999999999999" x14ac:dyDescent="0.4">
      <c r="A13" s="206" t="s">
        <v>329</v>
      </c>
      <c r="B13" s="202"/>
      <c r="C13" s="203" t="str">
        <f t="shared" si="1"/>
        <v>-</v>
      </c>
      <c r="D13" s="205"/>
      <c r="E13" s="203" t="str">
        <f t="shared" si="1"/>
        <v>-</v>
      </c>
      <c r="F13" s="205"/>
      <c r="H13" s="185" t="s">
        <v>330</v>
      </c>
      <c r="O13" s="151" t="s">
        <v>269</v>
      </c>
    </row>
    <row r="14" spans="1:17" ht="16.100000000000001" x14ac:dyDescent="0.3">
      <c r="A14" s="206" t="s">
        <v>331</v>
      </c>
      <c r="B14" s="202"/>
      <c r="C14" s="203" t="str">
        <f t="shared" si="1"/>
        <v>-</v>
      </c>
      <c r="D14" s="205"/>
      <c r="E14" s="203" t="str">
        <f t="shared" si="1"/>
        <v>-</v>
      </c>
      <c r="F14" s="205"/>
      <c r="H14" s="302" t="s">
        <v>0</v>
      </c>
      <c r="I14" s="304" t="str">
        <f>I3</f>
        <v>115/1/1~115/3/31</v>
      </c>
      <c r="J14" s="305"/>
      <c r="K14" s="304" t="str">
        <f>K3</f>
        <v>114年度</v>
      </c>
      <c r="L14" s="305"/>
      <c r="M14" s="306" t="s">
        <v>270</v>
      </c>
      <c r="N14" s="308" t="str">
        <f>N3</f>
        <v>113年度</v>
      </c>
      <c r="O14" s="305"/>
    </row>
    <row r="15" spans="1:17" ht="16.100000000000001" x14ac:dyDescent="0.3">
      <c r="A15" s="204" t="s">
        <v>332</v>
      </c>
      <c r="B15" s="207"/>
      <c r="C15" s="203" t="str">
        <f t="shared" si="1"/>
        <v>-</v>
      </c>
      <c r="D15" s="205"/>
      <c r="E15" s="203" t="str">
        <f t="shared" si="1"/>
        <v>-</v>
      </c>
      <c r="F15" s="205"/>
      <c r="H15" s="303"/>
      <c r="I15" s="194" t="s">
        <v>312</v>
      </c>
      <c r="J15" s="195" t="s">
        <v>313</v>
      </c>
      <c r="K15" s="194" t="s">
        <v>312</v>
      </c>
      <c r="L15" s="195" t="s">
        <v>314</v>
      </c>
      <c r="M15" s="307"/>
      <c r="N15" s="194" t="s">
        <v>312</v>
      </c>
      <c r="O15" s="196" t="s">
        <v>315</v>
      </c>
    </row>
    <row r="16" spans="1:17" ht="16.100000000000001" x14ac:dyDescent="0.3">
      <c r="A16" s="206" t="s">
        <v>333</v>
      </c>
      <c r="B16" s="205"/>
      <c r="C16" s="203" t="str">
        <f t="shared" si="1"/>
        <v>-</v>
      </c>
      <c r="D16" s="205"/>
      <c r="E16" s="203" t="str">
        <f t="shared" si="1"/>
        <v>-</v>
      </c>
      <c r="F16" s="205"/>
      <c r="H16" s="212" t="s">
        <v>334</v>
      </c>
      <c r="I16" s="213"/>
      <c r="J16" s="214"/>
      <c r="K16" s="215"/>
      <c r="L16" s="216"/>
      <c r="M16" s="203" t="str">
        <f t="shared" ref="M16:M20" si="2">IF(O16=0,"-",(L16-O16)/O16*100)</f>
        <v>-</v>
      </c>
      <c r="N16" s="217"/>
      <c r="O16" s="218"/>
    </row>
    <row r="17" spans="1:15" ht="16.100000000000001" x14ac:dyDescent="0.3">
      <c r="A17" s="219" t="s">
        <v>335</v>
      </c>
      <c r="B17" s="220"/>
      <c r="C17" s="203" t="str">
        <f t="shared" si="1"/>
        <v>-</v>
      </c>
      <c r="D17" s="220"/>
      <c r="E17" s="203" t="str">
        <f t="shared" si="1"/>
        <v>-</v>
      </c>
      <c r="F17" s="220"/>
      <c r="H17" s="212" t="s">
        <v>336</v>
      </c>
      <c r="I17" s="202"/>
      <c r="J17" s="202"/>
      <c r="K17" s="221"/>
      <c r="L17" s="221"/>
      <c r="M17" s="203" t="str">
        <f t="shared" si="2"/>
        <v>-</v>
      </c>
      <c r="N17" s="221"/>
      <c r="O17" s="221"/>
    </row>
    <row r="18" spans="1:15" ht="16.100000000000001" x14ac:dyDescent="0.3">
      <c r="A18" s="153" t="s">
        <v>337</v>
      </c>
      <c r="B18" s="205"/>
      <c r="C18" s="203" t="str">
        <f t="shared" si="1"/>
        <v>-</v>
      </c>
      <c r="D18" s="205"/>
      <c r="E18" s="203" t="str">
        <f t="shared" si="1"/>
        <v>-</v>
      </c>
      <c r="F18" s="205"/>
      <c r="H18" s="212" t="s">
        <v>338</v>
      </c>
      <c r="I18" s="222"/>
      <c r="J18" s="202"/>
      <c r="K18" s="223"/>
      <c r="L18" s="221"/>
      <c r="M18" s="203" t="str">
        <f t="shared" si="2"/>
        <v>-</v>
      </c>
      <c r="N18" s="223"/>
      <c r="O18" s="221"/>
    </row>
    <row r="19" spans="1:15" ht="16.100000000000001" x14ac:dyDescent="0.3">
      <c r="B19" s="224"/>
      <c r="C19" s="224"/>
      <c r="D19" s="224"/>
      <c r="E19" s="224"/>
      <c r="F19" s="224"/>
      <c r="H19" s="212" t="s">
        <v>339</v>
      </c>
      <c r="I19" s="225"/>
      <c r="J19" s="202"/>
      <c r="K19" s="223"/>
      <c r="L19" s="221"/>
      <c r="M19" s="203" t="str">
        <f t="shared" si="2"/>
        <v>-</v>
      </c>
      <c r="N19" s="223"/>
      <c r="O19" s="221"/>
    </row>
    <row r="20" spans="1:15" ht="19.399999999999999" x14ac:dyDescent="0.3">
      <c r="A20" s="152" t="s">
        <v>271</v>
      </c>
      <c r="B20" s="188"/>
      <c r="C20" s="188"/>
      <c r="D20" s="188"/>
      <c r="E20" s="188"/>
      <c r="F20" s="154" t="s">
        <v>273</v>
      </c>
      <c r="H20" s="212" t="s">
        <v>326</v>
      </c>
      <c r="I20" s="202"/>
      <c r="J20" s="202"/>
      <c r="K20" s="221"/>
      <c r="L20" s="221"/>
      <c r="M20" s="203" t="str">
        <f t="shared" si="2"/>
        <v>-</v>
      </c>
      <c r="N20" s="221"/>
      <c r="O20" s="221"/>
    </row>
    <row r="21" spans="1:15" ht="16.100000000000001" x14ac:dyDescent="0.3">
      <c r="A21" s="300" t="s">
        <v>0</v>
      </c>
      <c r="B21" s="189" t="str">
        <f>B4</f>
        <v>115/3/31</v>
      </c>
      <c r="C21" s="190" t="s">
        <v>311</v>
      </c>
      <c r="D21" s="191" t="str">
        <f>D4</f>
        <v>114/12/31</v>
      </c>
      <c r="E21" s="190" t="s">
        <v>311</v>
      </c>
      <c r="F21" s="192" t="str">
        <f>F4</f>
        <v>113/12/31</v>
      </c>
    </row>
    <row r="22" spans="1:15" ht="16.100000000000001" x14ac:dyDescent="0.3">
      <c r="A22" s="300"/>
      <c r="B22" s="197" t="s">
        <v>117</v>
      </c>
      <c r="C22" s="198" t="s">
        <v>118</v>
      </c>
      <c r="D22" s="199" t="s">
        <v>119</v>
      </c>
      <c r="E22" s="198" t="s">
        <v>120</v>
      </c>
      <c r="F22" s="200" t="s">
        <v>121</v>
      </c>
    </row>
    <row r="23" spans="1:15" ht="19.399999999999999" x14ac:dyDescent="0.3">
      <c r="A23" s="204" t="s">
        <v>317</v>
      </c>
      <c r="B23" s="202"/>
      <c r="C23" s="203" t="str">
        <f t="shared" ref="C23:E35" si="3">IF(D23=0,"-",(B23-D23)/D23*100)</f>
        <v>-</v>
      </c>
      <c r="D23" s="205"/>
      <c r="E23" s="203" t="str">
        <f t="shared" si="3"/>
        <v>-</v>
      </c>
      <c r="F23" s="202"/>
      <c r="H23" s="20" t="s">
        <v>292</v>
      </c>
      <c r="I23" s="1"/>
      <c r="J23" s="1"/>
      <c r="K23" s="1"/>
      <c r="L23" s="1"/>
    </row>
    <row r="24" spans="1:15" ht="16.100000000000001" x14ac:dyDescent="0.3">
      <c r="A24" s="206" t="s">
        <v>319</v>
      </c>
      <c r="B24" s="202"/>
      <c r="C24" s="203" t="str">
        <f t="shared" si="3"/>
        <v>-</v>
      </c>
      <c r="D24" s="205"/>
      <c r="E24" s="203" t="str">
        <f t="shared" si="3"/>
        <v>-</v>
      </c>
      <c r="F24" s="202"/>
    </row>
    <row r="25" spans="1:15" ht="16.100000000000001" x14ac:dyDescent="0.3">
      <c r="A25" s="206" t="s">
        <v>321</v>
      </c>
      <c r="B25" s="226"/>
      <c r="C25" s="203" t="str">
        <f t="shared" si="3"/>
        <v>-</v>
      </c>
      <c r="D25" s="226"/>
      <c r="E25" s="203" t="str">
        <f t="shared" si="3"/>
        <v>-</v>
      </c>
      <c r="F25" s="226"/>
    </row>
    <row r="26" spans="1:15" ht="16.100000000000001" x14ac:dyDescent="0.3">
      <c r="A26" s="206" t="s">
        <v>323</v>
      </c>
      <c r="B26" s="226"/>
      <c r="C26" s="203" t="str">
        <f t="shared" si="3"/>
        <v>-</v>
      </c>
      <c r="D26" s="226"/>
      <c r="E26" s="203" t="str">
        <f t="shared" si="3"/>
        <v>-</v>
      </c>
      <c r="F26" s="226"/>
    </row>
    <row r="27" spans="1:15" ht="16.100000000000001" x14ac:dyDescent="0.3">
      <c r="A27" s="206" t="s">
        <v>325</v>
      </c>
      <c r="B27" s="226"/>
      <c r="C27" s="203" t="str">
        <f t="shared" si="3"/>
        <v>-</v>
      </c>
      <c r="D27" s="226"/>
      <c r="E27" s="203" t="str">
        <f t="shared" si="3"/>
        <v>-</v>
      </c>
      <c r="F27" s="226"/>
    </row>
    <row r="28" spans="1:15" ht="16.100000000000001" x14ac:dyDescent="0.3">
      <c r="A28" s="206" t="s">
        <v>327</v>
      </c>
      <c r="B28" s="226"/>
      <c r="C28" s="203" t="str">
        <f t="shared" si="3"/>
        <v>-</v>
      </c>
      <c r="D28" s="226"/>
      <c r="E28" s="203" t="str">
        <f t="shared" si="3"/>
        <v>-</v>
      </c>
      <c r="F28" s="226"/>
    </row>
    <row r="29" spans="1:15" ht="16.100000000000001" x14ac:dyDescent="0.3">
      <c r="A29" s="204" t="s">
        <v>328</v>
      </c>
      <c r="B29" s="202"/>
      <c r="C29" s="203" t="str">
        <f t="shared" si="3"/>
        <v>-</v>
      </c>
      <c r="D29" s="205"/>
      <c r="E29" s="203" t="str">
        <f t="shared" si="3"/>
        <v>-</v>
      </c>
      <c r="F29" s="202"/>
    </row>
    <row r="30" spans="1:15" ht="16.100000000000001" x14ac:dyDescent="0.3">
      <c r="A30" s="206" t="s">
        <v>329</v>
      </c>
      <c r="B30" s="202"/>
      <c r="C30" s="203" t="str">
        <f t="shared" si="3"/>
        <v>-</v>
      </c>
      <c r="D30" s="205"/>
      <c r="E30" s="203" t="str">
        <f t="shared" si="3"/>
        <v>-</v>
      </c>
      <c r="F30" s="202"/>
    </row>
    <row r="31" spans="1:15" ht="16.100000000000001" x14ac:dyDescent="0.3">
      <c r="A31" s="206" t="s">
        <v>331</v>
      </c>
      <c r="B31" s="202"/>
      <c r="C31" s="203" t="str">
        <f t="shared" si="3"/>
        <v>-</v>
      </c>
      <c r="D31" s="205"/>
      <c r="E31" s="203" t="str">
        <f t="shared" si="3"/>
        <v>-</v>
      </c>
      <c r="F31" s="202"/>
    </row>
    <row r="32" spans="1:15" ht="16.100000000000001" x14ac:dyDescent="0.3">
      <c r="A32" s="204" t="s">
        <v>332</v>
      </c>
      <c r="B32" s="226"/>
      <c r="C32" s="203" t="str">
        <f t="shared" si="3"/>
        <v>-</v>
      </c>
      <c r="D32" s="226"/>
      <c r="E32" s="203" t="str">
        <f t="shared" si="3"/>
        <v>-</v>
      </c>
      <c r="F32" s="226"/>
    </row>
    <row r="33" spans="1:7" ht="16.100000000000001" x14ac:dyDescent="0.3">
      <c r="A33" s="206" t="s">
        <v>340</v>
      </c>
      <c r="B33" s="202"/>
      <c r="C33" s="203" t="str">
        <f t="shared" si="3"/>
        <v>-</v>
      </c>
      <c r="D33" s="202"/>
      <c r="E33" s="203" t="str">
        <f t="shared" si="3"/>
        <v>-</v>
      </c>
      <c r="F33" s="202"/>
    </row>
    <row r="34" spans="1:7" ht="16.100000000000001" x14ac:dyDescent="0.3">
      <c r="A34" s="219" t="s">
        <v>335</v>
      </c>
      <c r="B34" s="227"/>
      <c r="C34" s="203" t="str">
        <f t="shared" si="3"/>
        <v>-</v>
      </c>
      <c r="D34" s="220"/>
      <c r="E34" s="203" t="str">
        <f t="shared" si="3"/>
        <v>-</v>
      </c>
      <c r="F34" s="227"/>
    </row>
    <row r="35" spans="1:7" ht="16.100000000000001" x14ac:dyDescent="0.3">
      <c r="A35" s="153" t="s">
        <v>272</v>
      </c>
      <c r="B35" s="228"/>
      <c r="C35" s="203" t="str">
        <f>IF(D35=0,"-",(B35-D35)/D35*100)</f>
        <v>-</v>
      </c>
      <c r="D35" s="228"/>
      <c r="E35" s="203" t="str">
        <f t="shared" si="3"/>
        <v>-</v>
      </c>
      <c r="F35" s="228"/>
    </row>
    <row r="36" spans="1:7" x14ac:dyDescent="0.3">
      <c r="B36" s="224"/>
      <c r="C36" s="224"/>
      <c r="D36" s="224"/>
      <c r="E36" s="224"/>
      <c r="F36" s="224"/>
    </row>
    <row r="37" spans="1:7" s="193" customFormat="1" x14ac:dyDescent="0.3">
      <c r="A37" s="184"/>
      <c r="B37" s="184"/>
      <c r="C37" s="184"/>
      <c r="D37" s="184"/>
      <c r="E37" s="184"/>
      <c r="F37" s="184"/>
    </row>
    <row r="38" spans="1:7" ht="19.399999999999999" x14ac:dyDescent="0.3">
      <c r="A38" s="187" t="s">
        <v>341</v>
      </c>
      <c r="F38" s="154" t="s">
        <v>273</v>
      </c>
      <c r="G38" s="229"/>
    </row>
    <row r="39" spans="1:7" ht="16.100000000000001" x14ac:dyDescent="0.3">
      <c r="A39" s="300" t="s">
        <v>0</v>
      </c>
      <c r="B39" s="230" t="str">
        <f>從這裡開始!B7</f>
        <v>115/1/1~115/3/31</v>
      </c>
      <c r="C39" s="190" t="s">
        <v>311</v>
      </c>
      <c r="D39" s="231" t="str">
        <f>TEXT(YEAR(從這裡開始!B3)-1912,0)&amp;"年度"</f>
        <v>114年度</v>
      </c>
      <c r="E39" s="190" t="s">
        <v>311</v>
      </c>
      <c r="F39" s="232" t="str">
        <f>TEXT(YEAR(從這裡開始!B3)-1913,0)&amp;"年度"</f>
        <v>113年度</v>
      </c>
      <c r="G39" s="229"/>
    </row>
    <row r="40" spans="1:7" ht="16.100000000000001" x14ac:dyDescent="0.3">
      <c r="A40" s="300"/>
      <c r="B40" s="197" t="s">
        <v>124</v>
      </c>
      <c r="C40" s="198" t="s">
        <v>123</v>
      </c>
      <c r="D40" s="233" t="s">
        <v>119</v>
      </c>
      <c r="E40" s="198" t="s">
        <v>122</v>
      </c>
      <c r="F40" s="234" t="s">
        <v>121</v>
      </c>
      <c r="G40" s="229"/>
    </row>
    <row r="41" spans="1:7" ht="16.100000000000001" x14ac:dyDescent="0.3">
      <c r="A41" s="53" t="s">
        <v>158</v>
      </c>
      <c r="B41" s="235"/>
      <c r="C41" s="203" t="s">
        <v>274</v>
      </c>
      <c r="D41" s="202"/>
      <c r="E41" s="203" t="str">
        <f>IF(F41&lt;=0,"-",(D41-F41)/F41*100)</f>
        <v>-</v>
      </c>
      <c r="F41" s="205"/>
      <c r="G41" s="229"/>
    </row>
    <row r="42" spans="1:7" ht="16.100000000000001" x14ac:dyDescent="0.3">
      <c r="A42" s="53" t="s">
        <v>159</v>
      </c>
      <c r="B42" s="235"/>
      <c r="C42" s="203" t="s">
        <v>274</v>
      </c>
      <c r="D42" s="202"/>
      <c r="E42" s="203" t="str">
        <f t="shared" ref="E42:E44" si="4">IF(F42&lt;=0,"-",(D42-F42)/F42*100)</f>
        <v>-</v>
      </c>
      <c r="F42" s="205"/>
      <c r="G42" s="229"/>
    </row>
    <row r="43" spans="1:7" ht="16.100000000000001" x14ac:dyDescent="0.3">
      <c r="A43" s="53" t="s">
        <v>160</v>
      </c>
      <c r="B43" s="235"/>
      <c r="C43" s="203" t="s">
        <v>274</v>
      </c>
      <c r="D43" s="202"/>
      <c r="E43" s="203" t="str">
        <f t="shared" si="4"/>
        <v>-</v>
      </c>
      <c r="F43" s="205"/>
      <c r="G43" s="229"/>
    </row>
    <row r="44" spans="1:7" ht="16.100000000000001" x14ac:dyDescent="0.3">
      <c r="A44" s="53" t="s">
        <v>161</v>
      </c>
      <c r="B44" s="235"/>
      <c r="C44" s="203" t="s">
        <v>274</v>
      </c>
      <c r="D44" s="202"/>
      <c r="E44" s="203" t="str">
        <f t="shared" si="4"/>
        <v>-</v>
      </c>
      <c r="F44" s="205"/>
      <c r="G44" s="229"/>
    </row>
    <row r="45" spans="1:7" ht="16.100000000000001" x14ac:dyDescent="0.3">
      <c r="A45" s="53" t="s">
        <v>162</v>
      </c>
      <c r="B45" s="235"/>
      <c r="C45" s="203" t="s">
        <v>274</v>
      </c>
      <c r="D45" s="202"/>
      <c r="E45" s="203" t="str">
        <f>IF(F45&lt;=0,"-",(D45-F45)/F45*100)</f>
        <v>-</v>
      </c>
      <c r="F45" s="205"/>
    </row>
    <row r="46" spans="1:7" ht="16.100000000000001" x14ac:dyDescent="0.3">
      <c r="A46" s="53" t="s">
        <v>275</v>
      </c>
      <c r="B46" s="235">
        <f>B41-B42+B43+B44+B45</f>
        <v>0</v>
      </c>
      <c r="C46" s="203" t="s">
        <v>274</v>
      </c>
      <c r="D46" s="235">
        <f>D41-D42+D43+D44+D45</f>
        <v>0</v>
      </c>
      <c r="E46" s="203" t="str">
        <f>IF(F46&lt;=0,"-",(D46-F46)/F46*100)</f>
        <v>-</v>
      </c>
      <c r="F46" s="235">
        <f>F41-F42+F43+F44+F45</f>
        <v>0</v>
      </c>
    </row>
    <row r="47" spans="1:7" x14ac:dyDescent="0.3">
      <c r="B47" s="224"/>
      <c r="C47" s="224"/>
      <c r="D47" s="224"/>
      <c r="E47" s="224"/>
    </row>
    <row r="48" spans="1:7" s="193" customFormat="1" ht="16.100000000000001" x14ac:dyDescent="0.3">
      <c r="A48" s="184"/>
      <c r="B48" s="224"/>
      <c r="C48" s="224"/>
      <c r="D48" s="224"/>
      <c r="E48" s="224"/>
      <c r="F48" s="154"/>
    </row>
    <row r="49" spans="1:11" ht="19.399999999999999" x14ac:dyDescent="0.3">
      <c r="A49" s="187" t="s">
        <v>342</v>
      </c>
      <c r="B49" s="224"/>
      <c r="C49" s="224"/>
      <c r="D49" s="224"/>
      <c r="E49" s="224"/>
      <c r="F49" s="154" t="s">
        <v>276</v>
      </c>
    </row>
    <row r="50" spans="1:11" ht="16.100000000000001" x14ac:dyDescent="0.3">
      <c r="A50" s="301" t="s">
        <v>277</v>
      </c>
      <c r="B50" s="189" t="str">
        <f>B4</f>
        <v>115/3/31</v>
      </c>
      <c r="C50" s="190" t="s">
        <v>311</v>
      </c>
      <c r="D50" s="191" t="str">
        <f>D4</f>
        <v>114/12/31</v>
      </c>
      <c r="E50" s="190" t="s">
        <v>311</v>
      </c>
      <c r="F50" s="192" t="str">
        <f>F4</f>
        <v>113/12/31</v>
      </c>
    </row>
    <row r="51" spans="1:11" ht="15.55" customHeight="1" x14ac:dyDescent="0.3">
      <c r="A51" s="301"/>
      <c r="B51" s="197" t="s">
        <v>117</v>
      </c>
      <c r="C51" s="198" t="s">
        <v>118</v>
      </c>
      <c r="D51" s="199" t="s">
        <v>119</v>
      </c>
      <c r="E51" s="198" t="s">
        <v>120</v>
      </c>
      <c r="F51" s="200" t="s">
        <v>121</v>
      </c>
    </row>
    <row r="52" spans="1:11" ht="16.100000000000001" x14ac:dyDescent="0.3">
      <c r="A52" s="153" t="s">
        <v>316</v>
      </c>
      <c r="B52" s="202"/>
      <c r="C52" s="203" t="str">
        <f>IF(D52=0,"-",(B52-D52)/D52*100)</f>
        <v>-</v>
      </c>
      <c r="D52" s="202"/>
      <c r="E52" s="203" t="str">
        <f>IF(F52=0,"-",(D52-F52)/F52*100)</f>
        <v>-</v>
      </c>
      <c r="F52" s="202"/>
    </row>
    <row r="53" spans="1:11" ht="16.100000000000001" x14ac:dyDescent="0.3">
      <c r="A53" s="153" t="s">
        <v>318</v>
      </c>
      <c r="B53" s="202"/>
      <c r="C53" s="203" t="str">
        <f t="shared" ref="C53:E57" si="5">IF(D53=0,"-",(B53-D53)/D53*100)</f>
        <v>-</v>
      </c>
      <c r="D53" s="202"/>
      <c r="E53" s="203" t="str">
        <f t="shared" si="5"/>
        <v>-</v>
      </c>
      <c r="F53" s="202"/>
    </row>
    <row r="54" spans="1:11" ht="16.100000000000001" x14ac:dyDescent="0.3">
      <c r="A54" s="153" t="s">
        <v>320</v>
      </c>
      <c r="B54" s="202"/>
      <c r="C54" s="203" t="str">
        <f t="shared" si="5"/>
        <v>-</v>
      </c>
      <c r="D54" s="202"/>
      <c r="E54" s="203" t="str">
        <f t="shared" si="5"/>
        <v>-</v>
      </c>
      <c r="F54" s="202"/>
    </row>
    <row r="55" spans="1:11" ht="16.100000000000001" x14ac:dyDescent="0.3">
      <c r="A55" s="153" t="s">
        <v>322</v>
      </c>
      <c r="B55" s="202"/>
      <c r="C55" s="203" t="str">
        <f t="shared" si="5"/>
        <v>-</v>
      </c>
      <c r="D55" s="202"/>
      <c r="E55" s="203" t="str">
        <f t="shared" si="5"/>
        <v>-</v>
      </c>
      <c r="F55" s="202"/>
    </row>
    <row r="56" spans="1:11" ht="16.100000000000001" x14ac:dyDescent="0.3">
      <c r="A56" s="153" t="s">
        <v>324</v>
      </c>
      <c r="B56" s="202"/>
      <c r="C56" s="203" t="str">
        <f t="shared" si="5"/>
        <v>-</v>
      </c>
      <c r="D56" s="202"/>
      <c r="E56" s="203" t="str">
        <f t="shared" si="5"/>
        <v>-</v>
      </c>
      <c r="F56" s="202"/>
    </row>
    <row r="57" spans="1:11" ht="16.100000000000001" x14ac:dyDescent="0.3">
      <c r="A57" s="153" t="s">
        <v>326</v>
      </c>
      <c r="B57" s="202"/>
      <c r="C57" s="203" t="str">
        <f t="shared" si="5"/>
        <v>-</v>
      </c>
      <c r="D57" s="202"/>
      <c r="E57" s="203" t="str">
        <f t="shared" si="5"/>
        <v>-</v>
      </c>
      <c r="F57" s="202"/>
    </row>
    <row r="58" spans="1:11" ht="16.100000000000001" x14ac:dyDescent="0.3">
      <c r="A58" s="188"/>
      <c r="B58" s="210"/>
      <c r="C58" s="211"/>
      <c r="D58" s="210"/>
      <c r="E58" s="211"/>
      <c r="F58" s="210"/>
    </row>
    <row r="59" spans="1:11" s="193" customFormat="1" ht="16.100000000000001" x14ac:dyDescent="0.3">
      <c r="A59" s="188"/>
      <c r="B59" s="210"/>
      <c r="C59" s="211"/>
      <c r="D59" s="210"/>
      <c r="E59" s="211"/>
      <c r="F59" s="210"/>
    </row>
    <row r="60" spans="1:11" s="1" customFormat="1" ht="16.100000000000001" x14ac:dyDescent="0.3"/>
    <row r="61" spans="1:11" x14ac:dyDescent="0.3">
      <c r="A61" s="193"/>
      <c r="B61" s="193"/>
      <c r="C61" s="193"/>
      <c r="D61" s="193"/>
      <c r="E61" s="193"/>
      <c r="F61" s="193"/>
      <c r="K61" s="229"/>
    </row>
    <row r="62" spans="1:11" x14ac:dyDescent="0.3">
      <c r="A62" s="193"/>
      <c r="B62" s="193"/>
      <c r="C62" s="193"/>
      <c r="D62" s="193"/>
      <c r="E62" s="193"/>
      <c r="F62" s="193"/>
      <c r="K62" s="229"/>
    </row>
    <row r="63" spans="1:11" x14ac:dyDescent="0.3">
      <c r="K63" s="229"/>
    </row>
    <row r="64" spans="1:11" x14ac:dyDescent="0.3">
      <c r="K64" s="229"/>
    </row>
    <row r="65" spans="11:11" x14ac:dyDescent="0.3">
      <c r="K65" s="229"/>
    </row>
    <row r="66" spans="11:11" x14ac:dyDescent="0.3">
      <c r="K66" s="229"/>
    </row>
    <row r="67" spans="11:11" x14ac:dyDescent="0.3">
      <c r="K67" s="229"/>
    </row>
    <row r="68" spans="11:11" x14ac:dyDescent="0.3">
      <c r="K68" s="229"/>
    </row>
  </sheetData>
  <mergeCells count="14">
    <mergeCell ref="M14:M15"/>
    <mergeCell ref="N14:O14"/>
    <mergeCell ref="A21:A22"/>
    <mergeCell ref="H3:H4"/>
    <mergeCell ref="I3:J3"/>
    <mergeCell ref="K3:L3"/>
    <mergeCell ref="M3:M4"/>
    <mergeCell ref="N3:O3"/>
    <mergeCell ref="A4:A5"/>
    <mergeCell ref="A39:A40"/>
    <mergeCell ref="A50:A51"/>
    <mergeCell ref="H14:H15"/>
    <mergeCell ref="I14:J14"/>
    <mergeCell ref="K14:L14"/>
  </mergeCells>
  <phoneticPr fontId="2" type="noConversion"/>
  <hyperlinks>
    <hyperlink ref="Q1" location="清單!A1" display="清單" xr:uid="{9AC49A76-CAAC-4D8C-AB1A-C555E232F566}"/>
  </hyperlinks>
  <pageMargins left="0.94488188976377963" right="0.39370078740157483" top="0.39370078740157483" bottom="0.23622047244094491"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D9044-4B92-4488-92DD-9F46413475D4}">
  <sheetPr>
    <pageSetUpPr fitToPage="1"/>
  </sheetPr>
  <dimension ref="A1:P31"/>
  <sheetViews>
    <sheetView workbookViewId="0">
      <selection activeCell="P1" sqref="P1"/>
    </sheetView>
  </sheetViews>
  <sheetFormatPr defaultColWidth="8.8984375" defaultRowHeight="16.100000000000001" outlineLevelRow="1" x14ac:dyDescent="0.3"/>
  <cols>
    <col min="1" max="1" width="40.69921875" style="155" customWidth="1"/>
    <col min="2" max="13" width="7.796875" style="156" customWidth="1"/>
    <col min="14" max="14" width="9.296875" style="155" customWidth="1"/>
    <col min="15" max="15" width="3" style="155" customWidth="1"/>
    <col min="16" max="16384" width="8.8984375" style="155"/>
  </cols>
  <sheetData>
    <row r="1" spans="1:16" ht="21.05" x14ac:dyDescent="0.3">
      <c r="A1" s="314" t="s">
        <v>278</v>
      </c>
      <c r="B1" s="314"/>
      <c r="C1" s="314"/>
      <c r="D1" s="314"/>
      <c r="E1" s="314"/>
      <c r="F1" s="314"/>
      <c r="G1" s="314"/>
      <c r="H1" s="314"/>
      <c r="I1" s="314"/>
      <c r="J1" s="314"/>
      <c r="K1" s="314"/>
      <c r="L1" s="314"/>
      <c r="M1" s="314"/>
      <c r="N1" s="314"/>
      <c r="P1" s="16" t="s">
        <v>27</v>
      </c>
    </row>
    <row r="2" spans="1:16" x14ac:dyDescent="0.3">
      <c r="M2" s="315" t="s">
        <v>291</v>
      </c>
      <c r="N2" s="315"/>
    </row>
    <row r="3" spans="1:16" s="158" customFormat="1" ht="16.75" customHeight="1" x14ac:dyDescent="0.3">
      <c r="A3" s="157" t="s">
        <v>279</v>
      </c>
      <c r="B3" s="180" t="str">
        <f>TEXT(YEAR(從這裡開始!B3)-1911,0)&amp;"/1"</f>
        <v>115/1</v>
      </c>
      <c r="C3" s="180" t="str">
        <f>TEXT(YEAR(從這裡開始!B3)-1911,0)&amp;"/2"</f>
        <v>115/2</v>
      </c>
      <c r="D3" s="180" t="str">
        <f>TEXT(YEAR(從這裡開始!B3)-1911,0)&amp;"/3"</f>
        <v>115/3</v>
      </c>
      <c r="E3" s="180" t="str">
        <f>TEXT(YEAR(從這裡開始!B3)-1911,0)&amp;"/4"</f>
        <v>115/4</v>
      </c>
      <c r="F3" s="180" t="str">
        <f>TEXT(YEAR(從這裡開始!B3)-1911,0)&amp;"/5"</f>
        <v>115/5</v>
      </c>
      <c r="G3" s="180" t="str">
        <f>TEXT(YEAR(從這裡開始!B3)-1911,0)&amp;"/6"</f>
        <v>115/6</v>
      </c>
      <c r="H3" s="180" t="str">
        <f>TEXT(YEAR(從這裡開始!B3)-1911,0)&amp;"/7"</f>
        <v>115/7</v>
      </c>
      <c r="I3" s="180" t="str">
        <f>TEXT(YEAR(從這裡開始!B3)-1911,0)&amp;"/8"</f>
        <v>115/8</v>
      </c>
      <c r="J3" s="180" t="str">
        <f>TEXT(YEAR(從這裡開始!B3)-1911,0)&amp;"/9"</f>
        <v>115/9</v>
      </c>
      <c r="K3" s="180" t="str">
        <f>TEXT(YEAR(從這裡開始!B3)-1911,0)&amp;"/10"</f>
        <v>115/10</v>
      </c>
      <c r="L3" s="180" t="str">
        <f>TEXT(YEAR(從這裡開始!B3)-1911,0)&amp;"/11"</f>
        <v>115/11</v>
      </c>
      <c r="M3" s="180" t="str">
        <f>TEXT(YEAR(從這裡開始!B3)-1911,0)&amp;"/12"</f>
        <v>115/12</v>
      </c>
      <c r="N3" s="157" t="s">
        <v>280</v>
      </c>
    </row>
    <row r="4" spans="1:16" s="161" customFormat="1" ht="16.75" customHeight="1" x14ac:dyDescent="0.3">
      <c r="A4" s="159" t="s">
        <v>281</v>
      </c>
      <c r="B4" s="160"/>
      <c r="C4" s="160"/>
      <c r="D4" s="160"/>
      <c r="E4" s="160"/>
      <c r="F4" s="160"/>
      <c r="G4" s="160"/>
      <c r="H4" s="160"/>
      <c r="I4" s="160"/>
      <c r="J4" s="160"/>
      <c r="K4" s="160"/>
      <c r="L4" s="160"/>
      <c r="M4" s="160"/>
      <c r="N4" s="160">
        <f t="shared" ref="N4:N6" si="0">SUM(B4:M4)</f>
        <v>0</v>
      </c>
    </row>
    <row r="5" spans="1:16" s="161" customFormat="1" ht="16.75" customHeight="1" x14ac:dyDescent="0.3">
      <c r="A5" s="159" t="s">
        <v>282</v>
      </c>
      <c r="B5" s="160">
        <f>B6+B10</f>
        <v>0</v>
      </c>
      <c r="C5" s="160">
        <f t="shared" ref="C5:M5" si="1">C6+C10</f>
        <v>0</v>
      </c>
      <c r="D5" s="160">
        <f t="shared" si="1"/>
        <v>0</v>
      </c>
      <c r="E5" s="160">
        <f t="shared" si="1"/>
        <v>0</v>
      </c>
      <c r="F5" s="160">
        <f t="shared" si="1"/>
        <v>0</v>
      </c>
      <c r="G5" s="160">
        <f t="shared" si="1"/>
        <v>0</v>
      </c>
      <c r="H5" s="160">
        <f t="shared" si="1"/>
        <v>0</v>
      </c>
      <c r="I5" s="160">
        <f t="shared" si="1"/>
        <v>0</v>
      </c>
      <c r="J5" s="160">
        <f t="shared" si="1"/>
        <v>0</v>
      </c>
      <c r="K5" s="160">
        <f t="shared" si="1"/>
        <v>0</v>
      </c>
      <c r="L5" s="160">
        <f t="shared" si="1"/>
        <v>0</v>
      </c>
      <c r="M5" s="160">
        <f t="shared" si="1"/>
        <v>0</v>
      </c>
      <c r="N5" s="160">
        <f t="shared" si="0"/>
        <v>0</v>
      </c>
    </row>
    <row r="6" spans="1:16" s="161" customFormat="1" ht="16.75" customHeight="1" x14ac:dyDescent="0.3">
      <c r="A6" s="162" t="s">
        <v>283</v>
      </c>
      <c r="B6" s="160">
        <f>B7*B9</f>
        <v>0</v>
      </c>
      <c r="C6" s="160">
        <f t="shared" ref="C6:M6" si="2">C7*C9</f>
        <v>0</v>
      </c>
      <c r="D6" s="160">
        <f t="shared" si="2"/>
        <v>0</v>
      </c>
      <c r="E6" s="160">
        <f t="shared" si="2"/>
        <v>0</v>
      </c>
      <c r="F6" s="160">
        <f t="shared" si="2"/>
        <v>0</v>
      </c>
      <c r="G6" s="160">
        <f t="shared" si="2"/>
        <v>0</v>
      </c>
      <c r="H6" s="160">
        <f t="shared" si="2"/>
        <v>0</v>
      </c>
      <c r="I6" s="160">
        <f t="shared" si="2"/>
        <v>0</v>
      </c>
      <c r="J6" s="160">
        <f t="shared" si="2"/>
        <v>0</v>
      </c>
      <c r="K6" s="160">
        <f t="shared" si="2"/>
        <v>0</v>
      </c>
      <c r="L6" s="160">
        <f t="shared" si="2"/>
        <v>0</v>
      </c>
      <c r="M6" s="160">
        <f t="shared" si="2"/>
        <v>0</v>
      </c>
      <c r="N6" s="160">
        <f t="shared" si="0"/>
        <v>0</v>
      </c>
    </row>
    <row r="7" spans="1:16" s="166" customFormat="1" ht="16.75" customHeight="1" outlineLevel="1" x14ac:dyDescent="0.3">
      <c r="A7" s="163" t="s">
        <v>284</v>
      </c>
      <c r="B7" s="164">
        <v>0</v>
      </c>
      <c r="C7" s="164"/>
      <c r="D7" s="164"/>
      <c r="E7" s="164"/>
      <c r="F7" s="164"/>
      <c r="G7" s="164"/>
      <c r="H7" s="164"/>
      <c r="I7" s="164"/>
      <c r="J7" s="164"/>
      <c r="K7" s="164"/>
      <c r="L7" s="164"/>
      <c r="M7" s="164"/>
      <c r="N7" s="165"/>
    </row>
    <row r="8" spans="1:16" s="166" customFormat="1" ht="16.75" customHeight="1" outlineLevel="1" x14ac:dyDescent="0.3">
      <c r="A8" s="163" t="s">
        <v>285</v>
      </c>
      <c r="B8" s="167"/>
      <c r="C8" s="167"/>
      <c r="D8" s="167"/>
      <c r="E8" s="167"/>
      <c r="F8" s="167"/>
      <c r="G8" s="167"/>
      <c r="H8" s="167"/>
      <c r="I8" s="167"/>
      <c r="J8" s="167"/>
      <c r="K8" s="164"/>
      <c r="L8" s="164"/>
      <c r="M8" s="164"/>
      <c r="N8" s="165"/>
    </row>
    <row r="9" spans="1:16" s="166" customFormat="1" ht="16.75" customHeight="1" outlineLevel="1" x14ac:dyDescent="0.3">
      <c r="A9" s="163" t="s">
        <v>286</v>
      </c>
      <c r="B9" s="168"/>
      <c r="C9" s="168"/>
      <c r="D9" s="168"/>
      <c r="E9" s="168"/>
      <c r="F9" s="168"/>
      <c r="G9" s="168"/>
      <c r="H9" s="168"/>
      <c r="I9" s="168"/>
      <c r="J9" s="168"/>
      <c r="K9" s="168"/>
      <c r="L9" s="168"/>
      <c r="M9" s="168"/>
      <c r="N9" s="165"/>
    </row>
    <row r="10" spans="1:16" s="161" customFormat="1" ht="16.75" customHeight="1" x14ac:dyDescent="0.3">
      <c r="A10" s="162" t="s">
        <v>287</v>
      </c>
      <c r="B10" s="160"/>
      <c r="C10" s="160"/>
      <c r="D10" s="160"/>
      <c r="E10" s="160"/>
      <c r="F10" s="160"/>
      <c r="G10" s="160"/>
      <c r="H10" s="160"/>
      <c r="I10" s="160"/>
      <c r="J10" s="160"/>
      <c r="K10" s="160"/>
      <c r="L10" s="160"/>
      <c r="M10" s="160"/>
      <c r="N10" s="160">
        <f t="shared" ref="N10" si="3">SUM(B10:M10)</f>
        <v>0</v>
      </c>
    </row>
    <row r="11" spans="1:16" ht="16.75" customHeight="1" x14ac:dyDescent="0.3"/>
    <row r="12" spans="1:16" s="158" customFormat="1" ht="16.75" customHeight="1" x14ac:dyDescent="0.3">
      <c r="A12" s="157" t="s">
        <v>288</v>
      </c>
      <c r="B12" s="180" t="str">
        <f>TEXT(YEAR(從這裡開始!B3)-1912,0)&amp;"/1"</f>
        <v>114/1</v>
      </c>
      <c r="C12" s="180" t="str">
        <f>TEXT(YEAR(從這裡開始!B3)-1912,0)&amp;"/2"</f>
        <v>114/2</v>
      </c>
      <c r="D12" s="180" t="str">
        <f>TEXT(YEAR(從這裡開始!B3)-1912,0)&amp;"/3"</f>
        <v>114/3</v>
      </c>
      <c r="E12" s="180" t="str">
        <f>TEXT(YEAR(從這裡開始!B3)-1912,0)&amp;"/4"</f>
        <v>114/4</v>
      </c>
      <c r="F12" s="180" t="str">
        <f>TEXT(YEAR(從這裡開始!B3)-1912,0)&amp;"/5"</f>
        <v>114/5</v>
      </c>
      <c r="G12" s="180" t="str">
        <f>TEXT(YEAR(從這裡開始!B3)-1912,0)&amp;"/6"</f>
        <v>114/6</v>
      </c>
      <c r="H12" s="180" t="str">
        <f>TEXT(YEAR(從這裡開始!B3)-1912,0)&amp;"/7"</f>
        <v>114/7</v>
      </c>
      <c r="I12" s="180" t="str">
        <f>TEXT(YEAR(從這裡開始!B3)-1912,0)&amp;"/8"</f>
        <v>114/8</v>
      </c>
      <c r="J12" s="180" t="str">
        <f>TEXT(YEAR(從這裡開始!B3)-1912,0)&amp;"/9"</f>
        <v>114/9</v>
      </c>
      <c r="K12" s="180" t="str">
        <f>TEXT(YEAR(從這裡開始!B3)-1912,0)&amp;"/10"</f>
        <v>114/10</v>
      </c>
      <c r="L12" s="180" t="str">
        <f>TEXT(YEAR(從這裡開始!B3)-1912,0)&amp;"/11"</f>
        <v>114/11</v>
      </c>
      <c r="M12" s="180" t="str">
        <f>TEXT(YEAR(從這裡開始!B3)-1912,0)&amp;"/12"</f>
        <v>114/12</v>
      </c>
      <c r="N12" s="157" t="s">
        <v>280</v>
      </c>
    </row>
    <row r="13" spans="1:16" s="161" customFormat="1" ht="16.75" customHeight="1" x14ac:dyDescent="0.3">
      <c r="A13" s="159" t="s">
        <v>281</v>
      </c>
      <c r="B13" s="160"/>
      <c r="C13" s="160"/>
      <c r="D13" s="160"/>
      <c r="E13" s="160"/>
      <c r="F13" s="160"/>
      <c r="G13" s="160"/>
      <c r="H13" s="160"/>
      <c r="I13" s="160"/>
      <c r="J13" s="160"/>
      <c r="K13" s="160"/>
      <c r="L13" s="160"/>
      <c r="M13" s="160"/>
      <c r="N13" s="160">
        <f t="shared" ref="N13:N15" si="4">SUM(B13:M13)</f>
        <v>0</v>
      </c>
    </row>
    <row r="14" spans="1:16" s="161" customFormat="1" ht="16.75" customHeight="1" x14ac:dyDescent="0.3">
      <c r="A14" s="159" t="s">
        <v>282</v>
      </c>
      <c r="B14" s="160">
        <f>B15+B19</f>
        <v>0</v>
      </c>
      <c r="C14" s="160">
        <f t="shared" ref="C14:M14" si="5">C15+C19</f>
        <v>0</v>
      </c>
      <c r="D14" s="160">
        <f t="shared" si="5"/>
        <v>0</v>
      </c>
      <c r="E14" s="160">
        <f t="shared" si="5"/>
        <v>0</v>
      </c>
      <c r="F14" s="160">
        <f t="shared" si="5"/>
        <v>0</v>
      </c>
      <c r="G14" s="160">
        <f t="shared" si="5"/>
        <v>0</v>
      </c>
      <c r="H14" s="160">
        <f t="shared" si="5"/>
        <v>0</v>
      </c>
      <c r="I14" s="160">
        <f t="shared" si="5"/>
        <v>0</v>
      </c>
      <c r="J14" s="160">
        <f t="shared" si="5"/>
        <v>0</v>
      </c>
      <c r="K14" s="160">
        <f t="shared" si="5"/>
        <v>0</v>
      </c>
      <c r="L14" s="160">
        <f t="shared" si="5"/>
        <v>0</v>
      </c>
      <c r="M14" s="160">
        <f t="shared" si="5"/>
        <v>0</v>
      </c>
      <c r="N14" s="160">
        <f t="shared" si="4"/>
        <v>0</v>
      </c>
    </row>
    <row r="15" spans="1:16" s="161" customFormat="1" ht="16.75" customHeight="1" x14ac:dyDescent="0.3">
      <c r="A15" s="162" t="s">
        <v>283</v>
      </c>
      <c r="B15" s="160">
        <f>B16*B18</f>
        <v>0</v>
      </c>
      <c r="C15" s="160">
        <f t="shared" ref="C15:M15" si="6">C16*C18</f>
        <v>0</v>
      </c>
      <c r="D15" s="160">
        <f t="shared" si="6"/>
        <v>0</v>
      </c>
      <c r="E15" s="160">
        <f t="shared" si="6"/>
        <v>0</v>
      </c>
      <c r="F15" s="160">
        <f t="shared" si="6"/>
        <v>0</v>
      </c>
      <c r="G15" s="160">
        <f t="shared" si="6"/>
        <v>0</v>
      </c>
      <c r="H15" s="160">
        <f t="shared" si="6"/>
        <v>0</v>
      </c>
      <c r="I15" s="160">
        <f t="shared" si="6"/>
        <v>0</v>
      </c>
      <c r="J15" s="160">
        <f t="shared" si="6"/>
        <v>0</v>
      </c>
      <c r="K15" s="160">
        <f t="shared" si="6"/>
        <v>0</v>
      </c>
      <c r="L15" s="160">
        <f t="shared" si="6"/>
        <v>0</v>
      </c>
      <c r="M15" s="160">
        <f t="shared" si="6"/>
        <v>0</v>
      </c>
      <c r="N15" s="160">
        <f t="shared" si="4"/>
        <v>0</v>
      </c>
    </row>
    <row r="16" spans="1:16" s="166" customFormat="1" ht="16.75" customHeight="1" outlineLevel="1" x14ac:dyDescent="0.3">
      <c r="A16" s="163" t="s">
        <v>284</v>
      </c>
      <c r="B16" s="164"/>
      <c r="C16" s="164"/>
      <c r="D16" s="164"/>
      <c r="E16" s="164"/>
      <c r="F16" s="164"/>
      <c r="G16" s="164"/>
      <c r="H16" s="164"/>
      <c r="I16" s="164"/>
      <c r="J16" s="164"/>
      <c r="K16" s="164"/>
      <c r="L16" s="164"/>
      <c r="M16" s="164"/>
      <c r="N16" s="165"/>
    </row>
    <row r="17" spans="1:14" s="166" customFormat="1" ht="16.75" customHeight="1" outlineLevel="1" x14ac:dyDescent="0.3">
      <c r="A17" s="163" t="s">
        <v>285</v>
      </c>
      <c r="B17" s="167"/>
      <c r="C17" s="167"/>
      <c r="D17" s="167"/>
      <c r="E17" s="167"/>
      <c r="F17" s="167"/>
      <c r="G17" s="167"/>
      <c r="H17" s="167"/>
      <c r="I17" s="167"/>
      <c r="J17" s="167"/>
      <c r="K17" s="164"/>
      <c r="L17" s="164"/>
      <c r="M17" s="164"/>
      <c r="N17" s="165"/>
    </row>
    <row r="18" spans="1:14" s="166" customFormat="1" ht="16.75" customHeight="1" outlineLevel="1" x14ac:dyDescent="0.3">
      <c r="A18" s="163" t="s">
        <v>286</v>
      </c>
      <c r="B18" s="168"/>
      <c r="C18" s="168"/>
      <c r="D18" s="168"/>
      <c r="E18" s="168"/>
      <c r="F18" s="168"/>
      <c r="G18" s="168"/>
      <c r="H18" s="168"/>
      <c r="I18" s="168"/>
      <c r="J18" s="168"/>
      <c r="K18" s="168"/>
      <c r="L18" s="168"/>
      <c r="M18" s="168"/>
      <c r="N18" s="165"/>
    </row>
    <row r="19" spans="1:14" s="161" customFormat="1" ht="16.75" customHeight="1" x14ac:dyDescent="0.3">
      <c r="A19" s="162" t="s">
        <v>287</v>
      </c>
      <c r="B19" s="160"/>
      <c r="C19" s="160"/>
      <c r="D19" s="160"/>
      <c r="E19" s="160"/>
      <c r="F19" s="160"/>
      <c r="G19" s="160"/>
      <c r="H19" s="160"/>
      <c r="I19" s="160"/>
      <c r="J19" s="160"/>
      <c r="K19" s="160"/>
      <c r="L19" s="160"/>
      <c r="M19" s="160"/>
      <c r="N19" s="160">
        <f t="shared" ref="N19" si="7">SUM(B19:M19)</f>
        <v>0</v>
      </c>
    </row>
    <row r="20" spans="1:14" ht="16.75" customHeight="1" x14ac:dyDescent="0.3"/>
    <row r="21" spans="1:14" s="158" customFormat="1" ht="16.75" customHeight="1" x14ac:dyDescent="0.3">
      <c r="A21" s="157" t="s">
        <v>289</v>
      </c>
      <c r="B21" s="180" t="str">
        <f>TEXT(YEAR(從這裡開始!B3)-1913,0)&amp;"/1"</f>
        <v>113/1</v>
      </c>
      <c r="C21" s="180" t="str">
        <f>TEXT(YEAR(從這裡開始!B3)-1913,0)&amp;"/2"</f>
        <v>113/2</v>
      </c>
      <c r="D21" s="180" t="str">
        <f>TEXT(YEAR(從這裡開始!B3)-1913,0)&amp;"/3"</f>
        <v>113/3</v>
      </c>
      <c r="E21" s="180" t="str">
        <f>TEXT(YEAR(從這裡開始!B3)-1913,0)&amp;"/4"</f>
        <v>113/4</v>
      </c>
      <c r="F21" s="180" t="str">
        <f>TEXT(YEAR(從這裡開始!B3)-1913,0)&amp;"/5"</f>
        <v>113/5</v>
      </c>
      <c r="G21" s="180" t="str">
        <f>TEXT(YEAR(從這裡開始!B3)-1913,0)&amp;"/6"</f>
        <v>113/6</v>
      </c>
      <c r="H21" s="180" t="str">
        <f>TEXT(YEAR(從這裡開始!B3)-1913,0)&amp;"/7"</f>
        <v>113/7</v>
      </c>
      <c r="I21" s="180" t="str">
        <f>TEXT(YEAR(從這裡開始!B3)-1913,0)&amp;"/8"</f>
        <v>113/8</v>
      </c>
      <c r="J21" s="180" t="str">
        <f>TEXT(YEAR(從這裡開始!B3)-1913,0)&amp;"/9"</f>
        <v>113/9</v>
      </c>
      <c r="K21" s="180" t="str">
        <f>TEXT(YEAR(從這裡開始!B3)-1913,0)&amp;"/10"</f>
        <v>113/10</v>
      </c>
      <c r="L21" s="180" t="str">
        <f>TEXT(YEAR(從這裡開始!B3)-1913,0)&amp;"/11"</f>
        <v>113/11</v>
      </c>
      <c r="M21" s="180" t="str">
        <f>TEXT(YEAR(從這裡開始!B3)-1913,0)&amp;"/12"</f>
        <v>113/12</v>
      </c>
      <c r="N21" s="157" t="s">
        <v>280</v>
      </c>
    </row>
    <row r="22" spans="1:14" s="161" customFormat="1" ht="16.75" customHeight="1" x14ac:dyDescent="0.3">
      <c r="A22" s="159" t="s">
        <v>281</v>
      </c>
      <c r="B22" s="160"/>
      <c r="C22" s="160"/>
      <c r="D22" s="160"/>
      <c r="E22" s="160"/>
      <c r="F22" s="160"/>
      <c r="G22" s="160"/>
      <c r="H22" s="160"/>
      <c r="I22" s="160"/>
      <c r="J22" s="160"/>
      <c r="K22" s="160"/>
      <c r="L22" s="160"/>
      <c r="M22" s="160"/>
      <c r="N22" s="160">
        <f t="shared" ref="N22:N24" si="8">SUM(B22:M22)</f>
        <v>0</v>
      </c>
    </row>
    <row r="23" spans="1:14" s="161" customFormat="1" ht="16.75" customHeight="1" x14ac:dyDescent="0.3">
      <c r="A23" s="159" t="s">
        <v>282</v>
      </c>
      <c r="B23" s="160">
        <f>B24+B28</f>
        <v>0</v>
      </c>
      <c r="C23" s="160">
        <f t="shared" ref="C23:M23" si="9">C24+C28</f>
        <v>0</v>
      </c>
      <c r="D23" s="160">
        <f t="shared" si="9"/>
        <v>0</v>
      </c>
      <c r="E23" s="160">
        <f t="shared" si="9"/>
        <v>0</v>
      </c>
      <c r="F23" s="160">
        <f t="shared" si="9"/>
        <v>0</v>
      </c>
      <c r="G23" s="160">
        <f t="shared" si="9"/>
        <v>0</v>
      </c>
      <c r="H23" s="160">
        <f t="shared" si="9"/>
        <v>0</v>
      </c>
      <c r="I23" s="160">
        <f t="shared" si="9"/>
        <v>0</v>
      </c>
      <c r="J23" s="160">
        <f t="shared" si="9"/>
        <v>0</v>
      </c>
      <c r="K23" s="160">
        <f t="shared" si="9"/>
        <v>0</v>
      </c>
      <c r="L23" s="160">
        <f t="shared" si="9"/>
        <v>0</v>
      </c>
      <c r="M23" s="160">
        <f t="shared" si="9"/>
        <v>0</v>
      </c>
      <c r="N23" s="160">
        <f t="shared" si="8"/>
        <v>0</v>
      </c>
    </row>
    <row r="24" spans="1:14" s="161" customFormat="1" ht="16.75" customHeight="1" x14ac:dyDescent="0.3">
      <c r="A24" s="162" t="s">
        <v>283</v>
      </c>
      <c r="B24" s="160">
        <f>B25*B27</f>
        <v>0</v>
      </c>
      <c r="C24" s="160">
        <f t="shared" ref="C24:M24" si="10">C25*C27</f>
        <v>0</v>
      </c>
      <c r="D24" s="160">
        <f t="shared" si="10"/>
        <v>0</v>
      </c>
      <c r="E24" s="160">
        <f t="shared" si="10"/>
        <v>0</v>
      </c>
      <c r="F24" s="160">
        <f t="shared" si="10"/>
        <v>0</v>
      </c>
      <c r="G24" s="160">
        <f t="shared" si="10"/>
        <v>0</v>
      </c>
      <c r="H24" s="160">
        <f t="shared" si="10"/>
        <v>0</v>
      </c>
      <c r="I24" s="160">
        <f t="shared" si="10"/>
        <v>0</v>
      </c>
      <c r="J24" s="160">
        <f t="shared" si="10"/>
        <v>0</v>
      </c>
      <c r="K24" s="160">
        <f t="shared" si="10"/>
        <v>0</v>
      </c>
      <c r="L24" s="160">
        <f t="shared" si="10"/>
        <v>0</v>
      </c>
      <c r="M24" s="160">
        <f t="shared" si="10"/>
        <v>0</v>
      </c>
      <c r="N24" s="160">
        <f t="shared" si="8"/>
        <v>0</v>
      </c>
    </row>
    <row r="25" spans="1:14" s="166" customFormat="1" ht="16.75" customHeight="1" outlineLevel="1" x14ac:dyDescent="0.3">
      <c r="A25" s="163" t="s">
        <v>284</v>
      </c>
      <c r="B25" s="164"/>
      <c r="C25" s="164"/>
      <c r="D25" s="164"/>
      <c r="E25" s="164"/>
      <c r="F25" s="164"/>
      <c r="G25" s="164"/>
      <c r="H25" s="164"/>
      <c r="I25" s="164"/>
      <c r="J25" s="164"/>
      <c r="K25" s="164"/>
      <c r="L25" s="164"/>
      <c r="M25" s="164"/>
      <c r="N25" s="165"/>
    </row>
    <row r="26" spans="1:14" s="166" customFormat="1" ht="16.75" customHeight="1" outlineLevel="1" x14ac:dyDescent="0.3">
      <c r="A26" s="163" t="s">
        <v>285</v>
      </c>
      <c r="B26" s="167"/>
      <c r="C26" s="167"/>
      <c r="D26" s="167"/>
      <c r="E26" s="167"/>
      <c r="F26" s="167"/>
      <c r="G26" s="167"/>
      <c r="H26" s="167"/>
      <c r="I26" s="167"/>
      <c r="J26" s="167"/>
      <c r="K26" s="164"/>
      <c r="L26" s="164"/>
      <c r="M26" s="164"/>
      <c r="N26" s="165"/>
    </row>
    <row r="27" spans="1:14" s="166" customFormat="1" ht="16.75" customHeight="1" outlineLevel="1" x14ac:dyDescent="0.3">
      <c r="A27" s="163" t="s">
        <v>286</v>
      </c>
      <c r="B27" s="168"/>
      <c r="C27" s="168"/>
      <c r="D27" s="168"/>
      <c r="E27" s="168"/>
      <c r="F27" s="168"/>
      <c r="G27" s="168"/>
      <c r="H27" s="168"/>
      <c r="I27" s="168"/>
      <c r="J27" s="168"/>
      <c r="K27" s="168"/>
      <c r="L27" s="168"/>
      <c r="M27" s="168"/>
      <c r="N27" s="165"/>
    </row>
    <row r="28" spans="1:14" s="161" customFormat="1" ht="16.75" customHeight="1" x14ac:dyDescent="0.3">
      <c r="A28" s="162" t="s">
        <v>287</v>
      </c>
      <c r="B28" s="169"/>
      <c r="C28" s="169"/>
      <c r="D28" s="169"/>
      <c r="E28" s="169"/>
      <c r="F28" s="169"/>
      <c r="G28" s="169"/>
      <c r="H28" s="169"/>
      <c r="I28" s="169"/>
      <c r="J28" s="169"/>
      <c r="K28" s="169"/>
      <c r="L28" s="169"/>
      <c r="M28" s="169"/>
      <c r="N28" s="160">
        <f t="shared" ref="N28" si="11">SUM(B28:M28)</f>
        <v>0</v>
      </c>
    </row>
    <row r="31" spans="1:14" s="1" customFormat="1" ht="19.399999999999999" x14ac:dyDescent="0.3">
      <c r="A31" s="20" t="s">
        <v>293</v>
      </c>
    </row>
  </sheetData>
  <mergeCells count="2">
    <mergeCell ref="A1:N1"/>
    <mergeCell ref="M2:N2"/>
  </mergeCells>
  <phoneticPr fontId="2" type="noConversion"/>
  <hyperlinks>
    <hyperlink ref="P1" location="清單!A1" display="清單" xr:uid="{FEB2D0EE-61FE-4A1B-94C5-3C6B403414E0}"/>
  </hyperlinks>
  <pageMargins left="0.3" right="0.17" top="0.75" bottom="0.75" header="0.3" footer="0.3"/>
  <pageSetup paperSize="9" scale="9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0"/>
  <sheetViews>
    <sheetView workbookViewId="0">
      <selection activeCell="H1" sqref="H1"/>
    </sheetView>
  </sheetViews>
  <sheetFormatPr defaultRowHeight="16.100000000000001" x14ac:dyDescent="0.3"/>
  <cols>
    <col min="1" max="1" width="13.8984375" customWidth="1"/>
    <col min="2" max="2" width="19" customWidth="1"/>
    <col min="3" max="3" width="23.796875" customWidth="1"/>
    <col min="4" max="4" width="41.09765625" customWidth="1"/>
    <col min="5" max="5" width="21.09765625" customWidth="1"/>
    <col min="6" max="6" width="20" customWidth="1"/>
    <col min="7" max="7" width="6.8984375" customWidth="1"/>
  </cols>
  <sheetData>
    <row r="1" spans="1:8" ht="22.15" x14ac:dyDescent="0.3">
      <c r="A1" s="323" t="s">
        <v>145</v>
      </c>
      <c r="B1" s="323"/>
      <c r="C1" s="323"/>
      <c r="D1" s="323"/>
      <c r="E1" s="323"/>
      <c r="F1" s="323"/>
      <c r="G1" s="43"/>
      <c r="H1" s="16" t="s">
        <v>28</v>
      </c>
    </row>
    <row r="2" spans="1:8" ht="21.05" thickBot="1" x14ac:dyDescent="0.35">
      <c r="A2" s="19" t="s">
        <v>36</v>
      </c>
      <c r="B2" s="19" t="str">
        <f>從這裡開始!B2</f>
        <v>○○公司</v>
      </c>
      <c r="C2" s="17"/>
      <c r="D2" s="19" t="str">
        <f>"檢查基準日："&amp;TEXT(YEAR(從這裡開始!B3)-1911,0)&amp;"/"&amp;TEXT(從這裡開始!B3,"m/d")</f>
        <v>檢查基準日：115/3/31</v>
      </c>
      <c r="E2" s="17"/>
      <c r="F2" s="17"/>
    </row>
    <row r="3" spans="1:8" ht="31.6" customHeight="1" thickBot="1" x14ac:dyDescent="0.35">
      <c r="A3" s="316" t="s">
        <v>136</v>
      </c>
      <c r="B3" s="318" t="s">
        <v>137</v>
      </c>
      <c r="C3" s="319"/>
      <c r="D3" s="320"/>
      <c r="E3" s="321" t="s">
        <v>138</v>
      </c>
      <c r="F3" s="321" t="s">
        <v>139</v>
      </c>
    </row>
    <row r="4" spans="1:8" ht="16.649999999999999" thickBot="1" x14ac:dyDescent="0.35">
      <c r="A4" s="317"/>
      <c r="B4" s="42" t="s">
        <v>140</v>
      </c>
      <c r="C4" s="42" t="s">
        <v>141</v>
      </c>
      <c r="D4" s="42" t="s">
        <v>142</v>
      </c>
      <c r="E4" s="322"/>
      <c r="F4" s="322"/>
    </row>
    <row r="5" spans="1:8" ht="16.649999999999999" thickBot="1" x14ac:dyDescent="0.35">
      <c r="A5" s="41"/>
      <c r="B5" s="42" t="s">
        <v>143</v>
      </c>
      <c r="C5" s="42"/>
      <c r="D5" s="42"/>
      <c r="E5" s="40"/>
      <c r="F5" s="40"/>
    </row>
    <row r="6" spans="1:8" ht="16.649999999999999" thickBot="1" x14ac:dyDescent="0.35">
      <c r="A6" s="41"/>
      <c r="B6" s="42" t="s">
        <v>144</v>
      </c>
      <c r="C6" s="42"/>
      <c r="D6" s="42"/>
      <c r="E6" s="40"/>
      <c r="F6" s="40"/>
    </row>
    <row r="7" spans="1:8" ht="16.649999999999999" thickBot="1" x14ac:dyDescent="0.35">
      <c r="A7" s="41"/>
      <c r="B7" s="40"/>
      <c r="C7" s="40"/>
      <c r="D7" s="40"/>
      <c r="E7" s="40"/>
      <c r="F7" s="40"/>
    </row>
    <row r="8" spans="1:8" ht="16.649999999999999" thickBot="1" x14ac:dyDescent="0.35">
      <c r="A8" s="41"/>
      <c r="B8" s="40"/>
      <c r="C8" s="40"/>
      <c r="D8" s="40"/>
      <c r="E8" s="40"/>
      <c r="F8" s="40"/>
    </row>
    <row r="10" spans="1:8" s="1" customFormat="1" ht="19.399999999999999" x14ac:dyDescent="0.3">
      <c r="A10" s="20" t="s">
        <v>294</v>
      </c>
    </row>
  </sheetData>
  <mergeCells count="5">
    <mergeCell ref="A3:A4"/>
    <mergeCell ref="B3:D3"/>
    <mergeCell ref="E3:E4"/>
    <mergeCell ref="F3:F4"/>
    <mergeCell ref="A1:F1"/>
  </mergeCells>
  <phoneticPr fontId="2" type="noConversion"/>
  <hyperlinks>
    <hyperlink ref="H1" location="清單!A1" display="清單" xr:uid="{00000000-0004-0000-0700-000000000000}"/>
  </hyperlinks>
  <pageMargins left="0.83" right="0.26" top="0.75" bottom="0.75" header="0.3" footer="0.3"/>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8"/>
  <sheetViews>
    <sheetView zoomScale="90" zoomScaleNormal="90" workbookViewId="0">
      <selection activeCell="D1" sqref="D1"/>
    </sheetView>
  </sheetViews>
  <sheetFormatPr defaultColWidth="8.8984375" defaultRowHeight="16.100000000000001" x14ac:dyDescent="0.3"/>
  <cols>
    <col min="1" max="1" width="30.09765625" style="4" customWidth="1"/>
    <col min="2" max="2" width="89.5" style="4" customWidth="1"/>
    <col min="3" max="3" width="32.3984375" style="4" customWidth="1"/>
    <col min="4" max="16384" width="8.8984375" style="4"/>
  </cols>
  <sheetData>
    <row r="1" spans="1:10" ht="28.8" customHeight="1" x14ac:dyDescent="0.3">
      <c r="A1" s="1"/>
      <c r="B1" s="147" t="s">
        <v>127</v>
      </c>
      <c r="C1" s="1"/>
      <c r="D1" s="45" t="s">
        <v>28</v>
      </c>
    </row>
    <row r="2" spans="1:10" ht="19.399999999999999" x14ac:dyDescent="0.3">
      <c r="A2" s="18" t="s">
        <v>61</v>
      </c>
      <c r="B2" s="46" t="s">
        <v>4</v>
      </c>
      <c r="C2" s="46" t="s">
        <v>35</v>
      </c>
      <c r="D2" s="1"/>
    </row>
    <row r="3" spans="1:10" ht="96.95" x14ac:dyDescent="0.3">
      <c r="A3" s="47" t="s">
        <v>128</v>
      </c>
      <c r="B3" s="47" t="s">
        <v>226</v>
      </c>
      <c r="C3" s="48" t="s">
        <v>129</v>
      </c>
      <c r="D3" s="1"/>
    </row>
    <row r="4" spans="1:10" ht="58.15" x14ac:dyDescent="0.3">
      <c r="A4" s="47" t="s">
        <v>130</v>
      </c>
      <c r="B4" s="47" t="s">
        <v>227</v>
      </c>
      <c r="C4" s="48" t="s">
        <v>150</v>
      </c>
      <c r="D4" s="1"/>
    </row>
    <row r="5" spans="1:10" ht="77.55" x14ac:dyDescent="0.3">
      <c r="A5" s="47" t="s">
        <v>131</v>
      </c>
      <c r="B5" s="47" t="s">
        <v>228</v>
      </c>
      <c r="C5" s="48" t="s">
        <v>150</v>
      </c>
      <c r="D5" s="1"/>
    </row>
    <row r="6" spans="1:10" ht="58.15" x14ac:dyDescent="0.3">
      <c r="A6" s="47" t="s">
        <v>132</v>
      </c>
      <c r="B6" s="47" t="s">
        <v>253</v>
      </c>
      <c r="C6" s="48" t="s">
        <v>56</v>
      </c>
      <c r="D6" s="1"/>
    </row>
    <row r="7" spans="1:10" ht="58.15" x14ac:dyDescent="0.3">
      <c r="A7" s="47" t="s">
        <v>152</v>
      </c>
      <c r="B7" s="47" t="s">
        <v>235</v>
      </c>
      <c r="C7" s="48" t="s">
        <v>56</v>
      </c>
      <c r="D7" s="1"/>
    </row>
    <row r="8" spans="1:10" customFormat="1" ht="58.15" x14ac:dyDescent="0.3">
      <c r="A8" s="47" t="s">
        <v>62</v>
      </c>
      <c r="B8" s="47" t="s">
        <v>252</v>
      </c>
      <c r="C8" s="48" t="s">
        <v>65</v>
      </c>
      <c r="D8" s="4"/>
      <c r="E8" s="4"/>
      <c r="F8" s="4"/>
      <c r="G8" s="4"/>
      <c r="H8" s="4"/>
      <c r="I8" s="4"/>
      <c r="J8" s="4"/>
    </row>
    <row r="9" spans="1:10" customFormat="1" ht="77.55" x14ac:dyDescent="0.3">
      <c r="A9" s="48" t="s">
        <v>255</v>
      </c>
      <c r="B9" s="48" t="s">
        <v>254</v>
      </c>
      <c r="C9" s="48" t="s">
        <v>150</v>
      </c>
      <c r="D9" s="4"/>
      <c r="E9" s="4"/>
      <c r="F9" s="4"/>
      <c r="G9" s="4"/>
      <c r="H9" s="4"/>
      <c r="I9" s="4"/>
      <c r="J9" s="4"/>
    </row>
    <row r="10" spans="1:10" customFormat="1" ht="38.25" customHeight="1" x14ac:dyDescent="0.3">
      <c r="A10" s="48" t="s">
        <v>153</v>
      </c>
      <c r="B10" s="48" t="s">
        <v>256</v>
      </c>
      <c r="C10" s="48" t="s">
        <v>56</v>
      </c>
      <c r="D10" s="4"/>
      <c r="E10" s="4"/>
      <c r="F10" s="4"/>
      <c r="G10" s="4"/>
      <c r="H10" s="4"/>
      <c r="I10" s="4"/>
      <c r="J10" s="4"/>
    </row>
    <row r="11" spans="1:10" customFormat="1" ht="38.799999999999997" x14ac:dyDescent="0.3">
      <c r="A11" s="48" t="s">
        <v>257</v>
      </c>
      <c r="B11" s="48" t="s">
        <v>258</v>
      </c>
      <c r="C11" s="48" t="s">
        <v>56</v>
      </c>
      <c r="D11" s="4"/>
      <c r="E11" s="4"/>
      <c r="F11" s="4"/>
      <c r="G11" s="4"/>
      <c r="H11" s="4"/>
      <c r="I11" s="4"/>
      <c r="J11" s="4"/>
    </row>
    <row r="12" spans="1:10" customFormat="1" ht="38.799999999999997" x14ac:dyDescent="0.3">
      <c r="A12" s="48" t="s">
        <v>64</v>
      </c>
      <c r="B12" s="48" t="s">
        <v>259</v>
      </c>
      <c r="C12" s="48" t="s">
        <v>65</v>
      </c>
      <c r="D12" s="4"/>
      <c r="E12" s="4"/>
      <c r="F12" s="4"/>
      <c r="G12" s="4"/>
      <c r="H12" s="4"/>
      <c r="I12" s="4"/>
      <c r="J12" s="4"/>
    </row>
    <row r="13" spans="1:10" customFormat="1" ht="38.799999999999997" x14ac:dyDescent="0.3">
      <c r="A13" s="47" t="s">
        <v>154</v>
      </c>
      <c r="B13" s="47" t="s">
        <v>260</v>
      </c>
      <c r="C13" s="48" t="s">
        <v>56</v>
      </c>
      <c r="D13" s="4"/>
      <c r="E13" s="4"/>
      <c r="F13" s="4"/>
      <c r="G13" s="4"/>
      <c r="H13" s="4"/>
      <c r="I13" s="4"/>
      <c r="J13" s="4"/>
    </row>
    <row r="14" spans="1:10" customFormat="1" ht="38.799999999999997" x14ac:dyDescent="0.3">
      <c r="A14" s="47" t="s">
        <v>155</v>
      </c>
      <c r="B14" s="47" t="s">
        <v>261</v>
      </c>
      <c r="C14" s="48" t="s">
        <v>56</v>
      </c>
      <c r="D14" s="4"/>
      <c r="E14" s="4"/>
      <c r="F14" s="4"/>
      <c r="G14" s="4"/>
      <c r="H14" s="4"/>
      <c r="I14" s="4"/>
      <c r="J14" s="4"/>
    </row>
    <row r="15" spans="1:10" customFormat="1" ht="38.799999999999997" x14ac:dyDescent="0.3">
      <c r="A15" s="47" t="s">
        <v>156</v>
      </c>
      <c r="B15" s="47" t="s">
        <v>262</v>
      </c>
      <c r="C15" s="48" t="s">
        <v>56</v>
      </c>
      <c r="D15" s="4"/>
      <c r="E15" s="4"/>
      <c r="F15" s="4"/>
      <c r="G15" s="4"/>
      <c r="H15" s="4"/>
      <c r="I15" s="4"/>
      <c r="J15" s="4"/>
    </row>
    <row r="16" spans="1:10" ht="16.2" customHeight="1" x14ac:dyDescent="0.3">
      <c r="A16" s="49"/>
      <c r="B16" s="44"/>
      <c r="C16" s="49"/>
      <c r="D16" s="1"/>
    </row>
    <row r="17" spans="1:10" customFormat="1" ht="19.399999999999999" x14ac:dyDescent="0.3">
      <c r="A17" s="11" t="s">
        <v>157</v>
      </c>
      <c r="B17" s="11"/>
      <c r="C17" s="1"/>
      <c r="D17" s="4"/>
      <c r="E17" s="4"/>
      <c r="F17" s="4"/>
      <c r="G17" s="4"/>
      <c r="H17" s="4"/>
      <c r="I17" s="4"/>
      <c r="J17" s="4"/>
    </row>
    <row r="18" spans="1:10" ht="19.399999999999999" x14ac:dyDescent="0.3">
      <c r="A18" s="50" t="s">
        <v>295</v>
      </c>
      <c r="B18" s="50"/>
      <c r="C18" s="50"/>
    </row>
  </sheetData>
  <phoneticPr fontId="2" type="noConversion"/>
  <hyperlinks>
    <hyperlink ref="D1" location="清單!A1" display="清單" xr:uid="{00000000-0004-0000-0C00-000000000000}"/>
  </hyperlinks>
  <pageMargins left="0.71" right="0.25" top="1" bottom="0.75" header="0.3" footer="0.3"/>
  <pageSetup paperSize="9"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98F6-47FC-4474-81A1-316C0FBC9127}">
  <dimension ref="A1:F44"/>
  <sheetViews>
    <sheetView workbookViewId="0">
      <selection activeCell="F1" sqref="F1"/>
    </sheetView>
  </sheetViews>
  <sheetFormatPr defaultRowHeight="16.100000000000001" x14ac:dyDescent="0.3"/>
  <cols>
    <col min="1" max="1" width="12.5" customWidth="1"/>
    <col min="2" max="2" width="12.796875" customWidth="1"/>
    <col min="3" max="3" width="44.69921875" customWidth="1"/>
    <col min="4" max="4" width="33.296875" customWidth="1"/>
    <col min="5" max="5" width="13.59765625" customWidth="1"/>
    <col min="6" max="1021" width="10.59765625" customWidth="1"/>
  </cols>
  <sheetData>
    <row r="1" spans="1:6" ht="26.05" customHeight="1" x14ac:dyDescent="0.3">
      <c r="A1" s="323" t="s">
        <v>146</v>
      </c>
      <c r="B1" s="323"/>
      <c r="C1" s="323"/>
      <c r="D1" s="323"/>
      <c r="E1" s="323"/>
      <c r="F1" s="16" t="s">
        <v>27</v>
      </c>
    </row>
    <row r="2" spans="1:6" ht="25.5" customHeight="1" x14ac:dyDescent="0.3">
      <c r="A2" s="172" t="s">
        <v>36</v>
      </c>
      <c r="B2" s="172" t="str">
        <f>從這裡開始!B2</f>
        <v>○○公司</v>
      </c>
      <c r="C2" s="20"/>
      <c r="D2" s="172" t="str">
        <f>"檢查基準日："&amp;TEXT(YEAR(從這裡開始!B3)-1911,0)&amp;"/"&amp;TEXT(從這裡開始!B3,"m/d")</f>
        <v>檢查基準日：115/3/31</v>
      </c>
      <c r="E2" s="173"/>
    </row>
    <row r="3" spans="1:6" ht="48.2" customHeight="1" x14ac:dyDescent="0.3">
      <c r="A3" s="325" t="s">
        <v>147</v>
      </c>
      <c r="B3" s="325"/>
      <c r="C3" s="175" t="s">
        <v>148</v>
      </c>
      <c r="D3" s="174" t="s">
        <v>149</v>
      </c>
      <c r="E3" s="174" t="s">
        <v>19</v>
      </c>
    </row>
    <row r="4" spans="1:6" ht="20.25" customHeight="1" x14ac:dyDescent="0.3">
      <c r="A4" s="324"/>
      <c r="B4" s="324"/>
      <c r="C4" s="176"/>
      <c r="D4" s="177"/>
      <c r="E4" s="177"/>
    </row>
    <row r="5" spans="1:6" ht="20.25" customHeight="1" x14ac:dyDescent="0.3">
      <c r="A5" s="324"/>
      <c r="B5" s="324"/>
      <c r="C5" s="176"/>
      <c r="D5" s="177"/>
      <c r="E5" s="177"/>
    </row>
    <row r="6" spans="1:6" ht="20.25" customHeight="1" x14ac:dyDescent="0.3">
      <c r="A6" s="324"/>
      <c r="B6" s="324"/>
      <c r="C6" s="176"/>
      <c r="D6" s="177"/>
      <c r="E6" s="177"/>
    </row>
    <row r="7" spans="1:6" ht="20.25" customHeight="1" x14ac:dyDescent="0.3">
      <c r="A7" s="324"/>
      <c r="B7" s="324"/>
      <c r="C7" s="176"/>
      <c r="D7" s="177"/>
      <c r="E7" s="177"/>
    </row>
    <row r="8" spans="1:6" ht="20.25" customHeight="1" x14ac:dyDescent="0.3">
      <c r="A8" s="324"/>
      <c r="B8" s="324"/>
      <c r="C8" s="176"/>
      <c r="D8" s="177"/>
      <c r="E8" s="177"/>
    </row>
    <row r="9" spans="1:6" ht="20.25" customHeight="1" x14ac:dyDescent="0.3">
      <c r="A9" s="324"/>
      <c r="B9" s="324"/>
      <c r="C9" s="176"/>
      <c r="D9" s="178"/>
      <c r="E9" s="178"/>
    </row>
    <row r="10" spans="1:6" ht="20.25" customHeight="1" x14ac:dyDescent="0.3">
      <c r="A10" s="324"/>
      <c r="B10" s="324"/>
      <c r="C10" s="176"/>
      <c r="D10" s="177"/>
      <c r="E10" s="177"/>
    </row>
    <row r="11" spans="1:6" ht="20.25" customHeight="1" x14ac:dyDescent="0.3">
      <c r="A11" s="324"/>
      <c r="B11" s="324"/>
      <c r="C11" s="176"/>
      <c r="D11" s="177"/>
      <c r="E11" s="177"/>
    </row>
    <row r="12" spans="1:6" ht="20.25" customHeight="1" x14ac:dyDescent="0.3">
      <c r="A12" s="15"/>
      <c r="B12" s="15"/>
      <c r="C12" s="15"/>
      <c r="D12" s="15"/>
      <c r="E12" s="15"/>
    </row>
    <row r="13" spans="1:6" ht="20.25" customHeight="1" x14ac:dyDescent="0.3">
      <c r="A13" s="20" t="s">
        <v>296</v>
      </c>
      <c r="B13" s="20"/>
      <c r="C13" s="20"/>
    </row>
    <row r="14" spans="1:6" ht="17.2" customHeight="1" x14ac:dyDescent="0.3"/>
    <row r="15" spans="1:6" ht="17.2" customHeight="1" x14ac:dyDescent="0.3"/>
    <row r="16" spans="1:6" ht="17.2" customHeight="1" x14ac:dyDescent="0.3"/>
    <row r="17" ht="17.2" customHeight="1" x14ac:dyDescent="0.3"/>
    <row r="18" ht="17.2" customHeight="1" x14ac:dyDescent="0.3"/>
    <row r="19" ht="17.2" customHeight="1" x14ac:dyDescent="0.3"/>
    <row r="20" ht="17.2" customHeight="1" x14ac:dyDescent="0.3"/>
    <row r="21" ht="17.2" customHeight="1" x14ac:dyDescent="0.3"/>
    <row r="22" ht="17.2" customHeight="1" x14ac:dyDescent="0.3"/>
    <row r="23" ht="17.2" customHeight="1" x14ac:dyDescent="0.3"/>
    <row r="24" ht="17.2" customHeight="1" x14ac:dyDescent="0.3"/>
    <row r="25" ht="17.2" customHeight="1" x14ac:dyDescent="0.3"/>
    <row r="26" ht="17.2" customHeight="1" x14ac:dyDescent="0.3"/>
    <row r="27" ht="17.2" customHeight="1" x14ac:dyDescent="0.3"/>
    <row r="28" ht="17.2" customHeight="1" x14ac:dyDescent="0.3"/>
    <row r="29" ht="17.2" customHeight="1" x14ac:dyDescent="0.3"/>
    <row r="30" ht="17.2" customHeight="1" x14ac:dyDescent="0.3"/>
    <row r="31" ht="17.2" customHeight="1" x14ac:dyDescent="0.3"/>
    <row r="32" ht="17.2" customHeight="1" x14ac:dyDescent="0.3"/>
    <row r="33" ht="17.2" customHeight="1" x14ac:dyDescent="0.3"/>
    <row r="34" ht="17.2" customHeight="1" x14ac:dyDescent="0.3"/>
    <row r="35" ht="17.2" customHeight="1" x14ac:dyDescent="0.3"/>
    <row r="36" ht="17.2" customHeight="1" x14ac:dyDescent="0.3"/>
    <row r="37" ht="17.2" customHeight="1" x14ac:dyDescent="0.3"/>
    <row r="38" ht="17.2" customHeight="1" x14ac:dyDescent="0.3"/>
    <row r="39" ht="17.2" customHeight="1" x14ac:dyDescent="0.3"/>
    <row r="40" ht="18" customHeight="1" x14ac:dyDescent="0.3"/>
    <row r="41" ht="18" customHeight="1" x14ac:dyDescent="0.3"/>
    <row r="42" ht="18" customHeight="1" x14ac:dyDescent="0.3"/>
    <row r="43" ht="18" customHeight="1" x14ac:dyDescent="0.3"/>
    <row r="44" ht="18" customHeight="1" x14ac:dyDescent="0.3"/>
  </sheetData>
  <mergeCells count="10">
    <mergeCell ref="A8:B8"/>
    <mergeCell ref="A9:B9"/>
    <mergeCell ref="A10:B10"/>
    <mergeCell ref="A11:B11"/>
    <mergeCell ref="A1:E1"/>
    <mergeCell ref="A6:B6"/>
    <mergeCell ref="A5:B5"/>
    <mergeCell ref="A4:B4"/>
    <mergeCell ref="A3:B3"/>
    <mergeCell ref="A7:B7"/>
  </mergeCells>
  <phoneticPr fontId="2" type="noConversion"/>
  <hyperlinks>
    <hyperlink ref="F1" location="清單!A1" display="清單" xr:uid="{9DAB1165-97EF-421E-8CCD-6AB8D3B763DD}"/>
  </hyperlinks>
  <pageMargins left="1.05" right="0.17" top="0.8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23"/>
  <sheetViews>
    <sheetView workbookViewId="0">
      <selection activeCell="L1" sqref="L1"/>
    </sheetView>
  </sheetViews>
  <sheetFormatPr defaultRowHeight="16.100000000000001" x14ac:dyDescent="0.3"/>
  <cols>
    <col min="1" max="1" width="15.19921875" customWidth="1"/>
    <col min="2" max="2" width="15.296875" customWidth="1"/>
    <col min="3" max="3" width="11.09765625" customWidth="1"/>
    <col min="4" max="4" width="19.69921875" customWidth="1"/>
    <col min="5" max="5" width="20.796875" customWidth="1"/>
    <col min="6" max="6" width="11.8984375" customWidth="1"/>
    <col min="7" max="7" width="11" customWidth="1"/>
    <col min="9" max="9" width="7.296875" customWidth="1"/>
    <col min="10" max="10" width="11.8984375" customWidth="1"/>
    <col min="11" max="11" width="19" customWidth="1"/>
  </cols>
  <sheetData>
    <row r="1" spans="1:12" ht="22.15" x14ac:dyDescent="0.3">
      <c r="A1" s="326" t="s">
        <v>343</v>
      </c>
      <c r="B1" s="326"/>
      <c r="C1" s="326"/>
      <c r="D1" s="326"/>
      <c r="E1" s="326"/>
      <c r="F1" s="326"/>
      <c r="G1" s="326"/>
      <c r="H1" s="326"/>
      <c r="I1" s="326"/>
      <c r="J1" s="326"/>
      <c r="K1" s="326"/>
      <c r="L1" s="16" t="s">
        <v>27</v>
      </c>
    </row>
    <row r="2" spans="1:12" ht="64.25" customHeight="1" x14ac:dyDescent="0.3">
      <c r="A2" s="55" t="s">
        <v>171</v>
      </c>
      <c r="B2" s="55" t="s">
        <v>172</v>
      </c>
      <c r="C2" s="55" t="s">
        <v>173</v>
      </c>
      <c r="D2" s="55" t="s">
        <v>174</v>
      </c>
      <c r="E2" s="55" t="s">
        <v>175</v>
      </c>
      <c r="F2" s="55" t="s">
        <v>176</v>
      </c>
      <c r="G2" s="55" t="s">
        <v>177</v>
      </c>
      <c r="H2" s="55" t="s">
        <v>178</v>
      </c>
      <c r="I2" s="55" t="s">
        <v>2</v>
      </c>
      <c r="J2" s="55" t="s">
        <v>179</v>
      </c>
      <c r="K2" s="55" t="s">
        <v>180</v>
      </c>
    </row>
    <row r="3" spans="1:12" x14ac:dyDescent="0.3">
      <c r="A3" s="5"/>
      <c r="B3" s="5"/>
      <c r="C3" s="5"/>
      <c r="D3" s="5"/>
      <c r="E3" s="5"/>
      <c r="F3" s="5"/>
      <c r="G3" s="5"/>
      <c r="H3" s="5"/>
      <c r="I3" s="5"/>
      <c r="J3" s="5"/>
      <c r="K3" s="5"/>
    </row>
    <row r="4" spans="1:12" x14ac:dyDescent="0.3">
      <c r="A4" s="5"/>
      <c r="B4" s="5"/>
      <c r="C4" s="5"/>
      <c r="D4" s="5"/>
      <c r="E4" s="5"/>
      <c r="F4" s="5"/>
      <c r="G4" s="5"/>
      <c r="H4" s="5"/>
      <c r="I4" s="5"/>
      <c r="J4" s="5"/>
      <c r="K4" s="5"/>
    </row>
    <row r="5" spans="1:12" x14ac:dyDescent="0.3">
      <c r="A5" s="5"/>
      <c r="B5" s="5"/>
      <c r="C5" s="5"/>
      <c r="D5" s="5"/>
      <c r="E5" s="5"/>
      <c r="F5" s="5"/>
      <c r="G5" s="5"/>
      <c r="H5" s="5"/>
      <c r="I5" s="5"/>
      <c r="J5" s="5"/>
      <c r="K5" s="5"/>
    </row>
    <row r="6" spans="1:12" x14ac:dyDescent="0.3">
      <c r="A6" s="5"/>
      <c r="B6" s="5"/>
      <c r="C6" s="5"/>
      <c r="D6" s="5"/>
      <c r="E6" s="5"/>
      <c r="F6" s="5"/>
      <c r="G6" s="5"/>
      <c r="H6" s="5"/>
      <c r="I6" s="5"/>
      <c r="J6" s="5"/>
      <c r="K6" s="5"/>
    </row>
    <row r="7" spans="1:12" x14ac:dyDescent="0.3">
      <c r="A7" s="5"/>
      <c r="B7" s="5"/>
      <c r="C7" s="5"/>
      <c r="D7" s="5"/>
      <c r="E7" s="5"/>
      <c r="F7" s="5"/>
      <c r="G7" s="5"/>
      <c r="H7" s="5"/>
      <c r="I7" s="5"/>
      <c r="J7" s="5"/>
      <c r="K7" s="5"/>
    </row>
    <row r="8" spans="1:12" x14ac:dyDescent="0.3">
      <c r="A8" s="5"/>
      <c r="B8" s="5"/>
      <c r="C8" s="5"/>
      <c r="D8" s="5"/>
      <c r="E8" s="5"/>
      <c r="F8" s="5"/>
      <c r="G8" s="5"/>
      <c r="H8" s="5"/>
      <c r="I8" s="5"/>
      <c r="J8" s="5"/>
      <c r="K8" s="5"/>
    </row>
    <row r="9" spans="1:12" x14ac:dyDescent="0.3">
      <c r="A9" s="5"/>
      <c r="B9" s="5"/>
      <c r="C9" s="5"/>
      <c r="D9" s="5"/>
      <c r="E9" s="5"/>
      <c r="F9" s="5"/>
      <c r="G9" s="5"/>
      <c r="H9" s="5"/>
      <c r="I9" s="5"/>
      <c r="J9" s="5"/>
      <c r="K9" s="5"/>
    </row>
    <row r="10" spans="1:12" x14ac:dyDescent="0.3">
      <c r="A10" s="5"/>
      <c r="B10" s="5"/>
      <c r="C10" s="5"/>
      <c r="D10" s="5"/>
      <c r="E10" s="5"/>
      <c r="F10" s="5"/>
      <c r="G10" s="5"/>
      <c r="H10" s="5"/>
      <c r="I10" s="5"/>
      <c r="J10" s="5"/>
      <c r="K10" s="5"/>
    </row>
    <row r="11" spans="1:12" x14ac:dyDescent="0.3">
      <c r="A11" s="5"/>
      <c r="B11" s="5"/>
      <c r="C11" s="5"/>
      <c r="D11" s="5"/>
      <c r="E11" s="5"/>
      <c r="F11" s="5"/>
      <c r="G11" s="5"/>
      <c r="H11" s="5"/>
      <c r="I11" s="5"/>
      <c r="J11" s="5"/>
      <c r="K11" s="5"/>
    </row>
    <row r="12" spans="1:12" x14ac:dyDescent="0.3">
      <c r="A12" s="5"/>
      <c r="B12" s="5"/>
      <c r="C12" s="5"/>
      <c r="D12" s="5"/>
      <c r="E12" s="5"/>
      <c r="F12" s="5"/>
      <c r="G12" s="5"/>
      <c r="H12" s="5"/>
      <c r="I12" s="5"/>
      <c r="J12" s="5"/>
      <c r="K12" s="5"/>
    </row>
    <row r="13" spans="1:12" x14ac:dyDescent="0.3">
      <c r="A13" s="5"/>
      <c r="B13" s="5"/>
      <c r="C13" s="5"/>
      <c r="D13" s="5"/>
      <c r="E13" s="5"/>
      <c r="F13" s="5"/>
      <c r="G13" s="5"/>
      <c r="H13" s="5"/>
      <c r="I13" s="5"/>
      <c r="J13" s="5"/>
      <c r="K13" s="5"/>
    </row>
    <row r="14" spans="1:12" x14ac:dyDescent="0.3">
      <c r="A14" s="5"/>
      <c r="B14" s="5"/>
      <c r="C14" s="5"/>
      <c r="D14" s="5"/>
      <c r="E14" s="5"/>
      <c r="F14" s="5"/>
      <c r="G14" s="5"/>
      <c r="H14" s="5"/>
      <c r="I14" s="5"/>
      <c r="J14" s="5"/>
      <c r="K14" s="5"/>
    </row>
    <row r="15" spans="1:12" x14ac:dyDescent="0.3">
      <c r="A15" s="5"/>
      <c r="B15" s="5"/>
      <c r="C15" s="5"/>
      <c r="D15" s="5"/>
      <c r="E15" s="5"/>
      <c r="F15" s="5"/>
      <c r="G15" s="5"/>
      <c r="H15" s="5"/>
      <c r="I15" s="5"/>
      <c r="J15" s="5"/>
      <c r="K15" s="5"/>
    </row>
    <row r="16" spans="1:12" x14ac:dyDescent="0.3">
      <c r="A16" s="5"/>
      <c r="B16" s="5"/>
      <c r="C16" s="5"/>
      <c r="D16" s="5"/>
      <c r="E16" s="5"/>
      <c r="F16" s="5"/>
      <c r="G16" s="5"/>
      <c r="H16" s="5"/>
      <c r="I16" s="5"/>
      <c r="J16" s="5"/>
      <c r="K16" s="5"/>
    </row>
    <row r="17" spans="1:11" x14ac:dyDescent="0.3">
      <c r="A17" s="5"/>
      <c r="B17" s="5"/>
      <c r="C17" s="5"/>
      <c r="D17" s="5"/>
      <c r="E17" s="5"/>
      <c r="F17" s="5"/>
      <c r="G17" s="5"/>
      <c r="H17" s="5"/>
      <c r="I17" s="5"/>
      <c r="J17" s="5"/>
      <c r="K17" s="5"/>
    </row>
    <row r="18" spans="1:11" x14ac:dyDescent="0.3">
      <c r="A18" s="5"/>
      <c r="B18" s="5"/>
      <c r="C18" s="5"/>
      <c r="D18" s="5"/>
      <c r="E18" s="5"/>
      <c r="F18" s="5"/>
      <c r="G18" s="5"/>
      <c r="H18" s="5"/>
      <c r="I18" s="5"/>
      <c r="J18" s="5"/>
      <c r="K18" s="5"/>
    </row>
    <row r="19" spans="1:11" x14ac:dyDescent="0.3">
      <c r="A19" s="5"/>
      <c r="B19" s="5"/>
      <c r="C19" s="5"/>
      <c r="D19" s="5"/>
      <c r="E19" s="5"/>
      <c r="F19" s="5"/>
      <c r="G19" s="5"/>
      <c r="H19" s="5"/>
      <c r="I19" s="5"/>
      <c r="J19" s="5"/>
      <c r="K19" s="5"/>
    </row>
    <row r="20" spans="1:11" x14ac:dyDescent="0.3">
      <c r="A20" s="5"/>
      <c r="B20" s="5"/>
      <c r="C20" s="5"/>
      <c r="D20" s="5"/>
      <c r="E20" s="5"/>
      <c r="F20" s="5"/>
      <c r="G20" s="5"/>
      <c r="H20" s="5"/>
      <c r="I20" s="5"/>
      <c r="J20" s="5"/>
      <c r="K20" s="5"/>
    </row>
    <row r="21" spans="1:11" x14ac:dyDescent="0.3">
      <c r="A21" s="5"/>
      <c r="B21" s="5"/>
      <c r="C21" s="5"/>
      <c r="D21" s="5"/>
      <c r="E21" s="5"/>
      <c r="F21" s="5"/>
      <c r="G21" s="5"/>
      <c r="H21" s="5"/>
      <c r="I21" s="5"/>
      <c r="J21" s="5"/>
      <c r="K21" s="5"/>
    </row>
    <row r="22" spans="1:11" x14ac:dyDescent="0.3">
      <c r="J22" s="56"/>
    </row>
    <row r="23" spans="1:11" s="39" customFormat="1" ht="19.399999999999999" x14ac:dyDescent="0.3">
      <c r="A23" s="146" t="s">
        <v>306</v>
      </c>
    </row>
  </sheetData>
  <mergeCells count="1">
    <mergeCell ref="A1:K1"/>
  </mergeCells>
  <phoneticPr fontId="2" type="noConversion"/>
  <hyperlinks>
    <hyperlink ref="L1" location="清單!A1" display="清單" xr:uid="{ABF21D08-7567-44F4-BF35-06F81A79B642}"/>
  </hyperlinks>
  <pageMargins left="0.79" right="0.1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具名範圍</vt:lpstr>
      </vt:variant>
      <vt:variant>
        <vt:i4>4</vt:i4>
      </vt:variant>
    </vt:vector>
  </HeadingPairs>
  <TitlesOfParts>
    <vt:vector size="16" baseType="lpstr">
      <vt:lpstr>從這裡開始</vt:lpstr>
      <vt:lpstr>清單</vt:lpstr>
      <vt:lpstr>簡報大綱</vt:lpstr>
      <vt:lpstr>A1</vt:lpstr>
      <vt:lpstr>A2</vt:lpstr>
      <vt:lpstr>A3</vt:lpstr>
      <vt:lpstr>B1</vt:lpstr>
      <vt:lpstr>B2</vt:lpstr>
      <vt:lpstr>C1</vt:lpstr>
      <vt:lpstr>C2</vt:lpstr>
      <vt:lpstr>D1</vt:lpstr>
      <vt:lpstr>E1</vt:lpstr>
      <vt:lpstr>'A1'!Print_Area</vt:lpstr>
      <vt:lpstr>'A2'!Print_Area</vt:lpstr>
      <vt:lpstr>清單!Print_Titles</vt:lpstr>
      <vt:lpstr>參數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沈子傑</dc:creator>
  <cp:lastModifiedBy>陳佳欣</cp:lastModifiedBy>
  <cp:lastPrinted>2026-03-03T08:23:29Z</cp:lastPrinted>
  <dcterms:created xsi:type="dcterms:W3CDTF">2020-04-29T08:13:30Z</dcterms:created>
  <dcterms:modified xsi:type="dcterms:W3CDTF">2026-03-05T07:39:17Z</dcterms:modified>
</cp:coreProperties>
</file>